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HAGEM DForZo\A&amp;B\Data Analyse\Projecten\Zorgprestatiemodel\Simulaties\"/>
    </mc:Choice>
  </mc:AlternateContent>
  <bookViews>
    <workbookView xWindow="0" yWindow="0" windowWidth="28800" windowHeight="12045" tabRatio="819"/>
  </bookViews>
  <sheets>
    <sheet name="Contactgegevens &amp; instructie" sheetId="1" r:id="rId1"/>
    <sheet name="1a. Productie OFZ Ambulant 2019" sheetId="19" r:id="rId2"/>
    <sheet name="1b. Productie OFZ klinisch 2019" sheetId="20" r:id="rId3"/>
    <sheet name="1c. Productie TBS Ambulant 2019" sheetId="2" r:id="rId4"/>
    <sheet name="1d. Productie TBS klinisch 2019" sheetId="18" r:id="rId5"/>
    <sheet name="2a. Productie zpm OFZ (A)" sheetId="23" r:id="rId6"/>
    <sheet name="2b. Productie zpm TBS (A)" sheetId="6" r:id="rId7"/>
    <sheet name="VZ 0. Overzicht" sheetId="5" r:id="rId8"/>
    <sheet name="Indices" sheetId="10" state="hidden" r:id="rId9"/>
  </sheets>
  <definedNames>
    <definedName name="_xlnm._FilterDatabase" localSheetId="5" hidden="1">'2a. Productie zpm OFZ (A)'!$A$1:$H$257</definedName>
    <definedName name="_xlnm._FilterDatabase" localSheetId="6" hidden="1">'2b. Productie zpm TBS (A)'!$A$1:$H$257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10" l="1"/>
  <c r="E8" i="10"/>
  <c r="E9" i="10" l="1"/>
  <c r="G394" i="23" l="1"/>
  <c r="F394" i="23"/>
  <c r="H392" i="23"/>
  <c r="H391" i="23"/>
  <c r="H390" i="23"/>
  <c r="H389" i="23"/>
  <c r="H388" i="23"/>
  <c r="H387" i="23"/>
  <c r="H386" i="23"/>
  <c r="H385" i="23"/>
  <c r="H384" i="23"/>
  <c r="H383" i="23"/>
  <c r="H382" i="23"/>
  <c r="H381" i="23"/>
  <c r="H380" i="23"/>
  <c r="H379" i="23"/>
  <c r="H378" i="23"/>
  <c r="H377" i="23"/>
  <c r="H376" i="23"/>
  <c r="H375" i="23"/>
  <c r="B27" i="5"/>
  <c r="H374" i="23"/>
  <c r="H373" i="23"/>
  <c r="H372" i="23"/>
  <c r="H371" i="23"/>
  <c r="H370" i="23"/>
  <c r="G367" i="23"/>
  <c r="F367" i="23"/>
  <c r="H365" i="23"/>
  <c r="H364" i="23"/>
  <c r="H363" i="23"/>
  <c r="H362" i="23"/>
  <c r="H361" i="23"/>
  <c r="H360" i="23"/>
  <c r="H359" i="23"/>
  <c r="H358" i="23"/>
  <c r="H357" i="23"/>
  <c r="H356" i="23"/>
  <c r="H355" i="23"/>
  <c r="H354" i="23"/>
  <c r="H353" i="23"/>
  <c r="H352" i="23"/>
  <c r="H351" i="23"/>
  <c r="H350" i="23"/>
  <c r="H349" i="23"/>
  <c r="H348" i="23"/>
  <c r="H347" i="23"/>
  <c r="H346" i="23"/>
  <c r="H345" i="23"/>
  <c r="H344" i="23"/>
  <c r="H343" i="23"/>
  <c r="H342" i="23"/>
  <c r="H341" i="23"/>
  <c r="H340" i="23"/>
  <c r="H339" i="23"/>
  <c r="H338" i="23"/>
  <c r="G335" i="23"/>
  <c r="F335" i="23"/>
  <c r="H333" i="23"/>
  <c r="H332" i="23"/>
  <c r="H331" i="23"/>
  <c r="H330" i="23"/>
  <c r="H329" i="23"/>
  <c r="H328" i="23"/>
  <c r="H327" i="23"/>
  <c r="H326" i="23"/>
  <c r="H325" i="23"/>
  <c r="H324" i="23"/>
  <c r="H323" i="23"/>
  <c r="H322" i="23"/>
  <c r="H321" i="23"/>
  <c r="H320" i="23"/>
  <c r="H319" i="23"/>
  <c r="H318" i="23"/>
  <c r="H317" i="23"/>
  <c r="H316" i="23"/>
  <c r="H315" i="23"/>
  <c r="H314" i="23"/>
  <c r="H313" i="23"/>
  <c r="H312" i="23"/>
  <c r="H311" i="23"/>
  <c r="H310" i="23"/>
  <c r="H309" i="23"/>
  <c r="H308" i="23"/>
  <c r="H307" i="23"/>
  <c r="H306" i="23"/>
  <c r="H305" i="23"/>
  <c r="H304" i="23"/>
  <c r="H303" i="23"/>
  <c r="H302" i="23"/>
  <c r="H301" i="23"/>
  <c r="H300" i="23"/>
  <c r="H299" i="23"/>
  <c r="H298" i="23"/>
  <c r="H297" i="23"/>
  <c r="H296" i="23"/>
  <c r="H295" i="23"/>
  <c r="H294" i="23"/>
  <c r="H293" i="23"/>
  <c r="H292" i="23"/>
  <c r="H291" i="23"/>
  <c r="H290" i="23"/>
  <c r="H289" i="23"/>
  <c r="H288" i="23"/>
  <c r="H287" i="23"/>
  <c r="H286" i="23"/>
  <c r="H285" i="23"/>
  <c r="H284" i="23"/>
  <c r="H283" i="23"/>
  <c r="H282" i="23"/>
  <c r="H281" i="23"/>
  <c r="H280" i="23"/>
  <c r="H279" i="23"/>
  <c r="H278" i="23"/>
  <c r="H277" i="23"/>
  <c r="H276" i="23"/>
  <c r="H275" i="23"/>
  <c r="H274" i="23"/>
  <c r="H273" i="23"/>
  <c r="H272" i="23"/>
  <c r="H271" i="23"/>
  <c r="H270" i="23"/>
  <c r="H269" i="23"/>
  <c r="H268" i="23"/>
  <c r="H267" i="23"/>
  <c r="H266" i="23"/>
  <c r="H265" i="23"/>
  <c r="H264" i="23"/>
  <c r="H263" i="23"/>
  <c r="H262" i="23"/>
  <c r="G259" i="23"/>
  <c r="F259" i="23"/>
  <c r="H257" i="23"/>
  <c r="H256" i="23"/>
  <c r="H255" i="23"/>
  <c r="H254" i="23"/>
  <c r="H253" i="23"/>
  <c r="H252" i="23"/>
  <c r="H251" i="23"/>
  <c r="H250" i="23"/>
  <c r="H249" i="23"/>
  <c r="H248" i="23"/>
  <c r="H247" i="23"/>
  <c r="H246" i="23"/>
  <c r="H245" i="23"/>
  <c r="H244" i="23"/>
  <c r="H243" i="23"/>
  <c r="H242" i="23"/>
  <c r="H241" i="23"/>
  <c r="H240" i="23"/>
  <c r="H239" i="23"/>
  <c r="H238" i="23"/>
  <c r="H237" i="23"/>
  <c r="H236" i="23"/>
  <c r="H235" i="23"/>
  <c r="H234" i="23"/>
  <c r="H233" i="23"/>
  <c r="H232" i="23"/>
  <c r="H231" i="23"/>
  <c r="H230" i="23"/>
  <c r="H229" i="23"/>
  <c r="H228" i="23"/>
  <c r="H227" i="23"/>
  <c r="H226" i="23"/>
  <c r="H225" i="23"/>
  <c r="H224" i="23"/>
  <c r="H223" i="23"/>
  <c r="H222" i="23"/>
  <c r="H221" i="23"/>
  <c r="H220" i="23"/>
  <c r="H219" i="23"/>
  <c r="H218" i="23"/>
  <c r="H217" i="23"/>
  <c r="H216" i="23"/>
  <c r="H215" i="23"/>
  <c r="H214" i="23"/>
  <c r="H213" i="23"/>
  <c r="H212" i="23"/>
  <c r="H211" i="23"/>
  <c r="H210" i="23"/>
  <c r="H209" i="23"/>
  <c r="H208" i="23"/>
  <c r="H207" i="23"/>
  <c r="H206" i="23"/>
  <c r="H205" i="23"/>
  <c r="H204" i="23"/>
  <c r="H203" i="23"/>
  <c r="H202" i="23"/>
  <c r="H201" i="23"/>
  <c r="H200" i="23"/>
  <c r="H199" i="23"/>
  <c r="H198" i="23"/>
  <c r="H197" i="23"/>
  <c r="H196" i="23"/>
  <c r="H195" i="23"/>
  <c r="H194" i="23"/>
  <c r="H193" i="23"/>
  <c r="H192" i="23"/>
  <c r="H191" i="23"/>
  <c r="H190" i="23"/>
  <c r="H189" i="23"/>
  <c r="H188" i="23"/>
  <c r="H187" i="23"/>
  <c r="H186" i="23"/>
  <c r="H185" i="23"/>
  <c r="H184" i="23"/>
  <c r="H183" i="23"/>
  <c r="H182" i="23"/>
  <c r="H181" i="23"/>
  <c r="H180" i="23"/>
  <c r="H179" i="23"/>
  <c r="H178" i="23"/>
  <c r="H177" i="23"/>
  <c r="H176" i="23"/>
  <c r="H175" i="23"/>
  <c r="H174" i="23"/>
  <c r="H173" i="23"/>
  <c r="H172" i="23"/>
  <c r="H171" i="23"/>
  <c r="H170" i="23"/>
  <c r="H169" i="23"/>
  <c r="H168" i="23"/>
  <c r="H167" i="23"/>
  <c r="H166" i="23"/>
  <c r="H165" i="23"/>
  <c r="H164" i="23"/>
  <c r="H163" i="23"/>
  <c r="H162" i="23"/>
  <c r="H161" i="23"/>
  <c r="H160" i="23"/>
  <c r="H159" i="23"/>
  <c r="H158" i="23"/>
  <c r="H157" i="23"/>
  <c r="H156" i="23"/>
  <c r="H155" i="23"/>
  <c r="H154" i="23"/>
  <c r="H153" i="23"/>
  <c r="H152" i="23"/>
  <c r="H151" i="23"/>
  <c r="H150" i="23"/>
  <c r="H149" i="23"/>
  <c r="H148" i="23"/>
  <c r="H147" i="23"/>
  <c r="H146" i="23"/>
  <c r="H145" i="23"/>
  <c r="H144" i="23"/>
  <c r="H143" i="23"/>
  <c r="H142" i="23"/>
  <c r="H141" i="23"/>
  <c r="H140" i="23"/>
  <c r="H139" i="23"/>
  <c r="H138" i="23"/>
  <c r="H137" i="23"/>
  <c r="H136" i="23"/>
  <c r="H135" i="23"/>
  <c r="H134" i="23"/>
  <c r="H133" i="23"/>
  <c r="H132" i="23"/>
  <c r="H131" i="23"/>
  <c r="H130" i="23"/>
  <c r="H129" i="23"/>
  <c r="H128" i="23"/>
  <c r="H127" i="23"/>
  <c r="H126" i="23"/>
  <c r="H125" i="23"/>
  <c r="H124" i="23"/>
  <c r="H123" i="23"/>
  <c r="H122" i="23"/>
  <c r="H121" i="23"/>
  <c r="H120" i="23"/>
  <c r="H119" i="23"/>
  <c r="H118" i="23"/>
  <c r="H117" i="23"/>
  <c r="H116" i="23"/>
  <c r="H115" i="23"/>
  <c r="H114" i="23"/>
  <c r="H113" i="23"/>
  <c r="H112" i="23"/>
  <c r="H111" i="23"/>
  <c r="H110" i="23"/>
  <c r="H109" i="23"/>
  <c r="H108" i="23"/>
  <c r="H107" i="23"/>
  <c r="H106" i="23"/>
  <c r="H105" i="23"/>
  <c r="H104" i="23"/>
  <c r="H103" i="23"/>
  <c r="H102" i="23"/>
  <c r="H101" i="23"/>
  <c r="H100" i="23"/>
  <c r="H99" i="23"/>
  <c r="H98" i="23"/>
  <c r="H97" i="23"/>
  <c r="H96" i="23"/>
  <c r="H95" i="23"/>
  <c r="H94" i="23"/>
  <c r="H93" i="23"/>
  <c r="H92" i="23"/>
  <c r="H91" i="23"/>
  <c r="H90" i="23"/>
  <c r="H89" i="23"/>
  <c r="H88" i="23"/>
  <c r="H87" i="23"/>
  <c r="H86" i="23"/>
  <c r="H85" i="23"/>
  <c r="H84" i="23"/>
  <c r="H83" i="23"/>
  <c r="H82" i="23"/>
  <c r="H81" i="23"/>
  <c r="H80" i="23"/>
  <c r="H79" i="23"/>
  <c r="H78" i="23"/>
  <c r="H77" i="23"/>
  <c r="H76" i="23"/>
  <c r="H75" i="23"/>
  <c r="H74" i="23"/>
  <c r="H73" i="23"/>
  <c r="H72" i="23"/>
  <c r="H71" i="23"/>
  <c r="H70" i="23"/>
  <c r="H69" i="23"/>
  <c r="H68" i="23"/>
  <c r="H67" i="23"/>
  <c r="H66" i="23"/>
  <c r="H65" i="23"/>
  <c r="H64" i="23"/>
  <c r="H63" i="23"/>
  <c r="H62" i="23"/>
  <c r="H61" i="23"/>
  <c r="H60" i="23"/>
  <c r="H59" i="23"/>
  <c r="H58" i="23"/>
  <c r="H57" i="23"/>
  <c r="H56" i="23"/>
  <c r="H55" i="23"/>
  <c r="H54" i="23"/>
  <c r="H53" i="23"/>
  <c r="H52" i="23"/>
  <c r="H51" i="23"/>
  <c r="H50" i="23"/>
  <c r="H49" i="23"/>
  <c r="H48" i="23"/>
  <c r="H47" i="23"/>
  <c r="H46" i="23"/>
  <c r="H45" i="23"/>
  <c r="H44" i="23"/>
  <c r="H43" i="23"/>
  <c r="H42" i="23"/>
  <c r="H41" i="23"/>
  <c r="H40" i="23"/>
  <c r="H39" i="23"/>
  <c r="H38" i="23"/>
  <c r="H37" i="23"/>
  <c r="H36" i="23"/>
  <c r="H35" i="23"/>
  <c r="H34" i="23"/>
  <c r="H33" i="23"/>
  <c r="H32" i="23"/>
  <c r="H31" i="23"/>
  <c r="H30" i="23"/>
  <c r="H29" i="23"/>
  <c r="H28" i="23"/>
  <c r="H27" i="23"/>
  <c r="H26" i="23"/>
  <c r="H25" i="23"/>
  <c r="H24" i="23"/>
  <c r="H23" i="23"/>
  <c r="H22" i="23"/>
  <c r="H21" i="23"/>
  <c r="H20" i="23"/>
  <c r="H19" i="23"/>
  <c r="H18" i="23"/>
  <c r="H17" i="23"/>
  <c r="H16" i="23"/>
  <c r="H15" i="23"/>
  <c r="H14" i="23"/>
  <c r="H13" i="23"/>
  <c r="H12" i="23"/>
  <c r="H11" i="23"/>
  <c r="H10" i="23"/>
  <c r="H9" i="23"/>
  <c r="H8" i="23"/>
  <c r="H7" i="23"/>
  <c r="H6" i="23"/>
  <c r="H5" i="23"/>
  <c r="H4" i="23"/>
  <c r="H3" i="23"/>
  <c r="B9" i="5" s="1"/>
  <c r="H2" i="23"/>
  <c r="H375" i="6"/>
  <c r="H376" i="6"/>
  <c r="H377" i="6"/>
  <c r="H378" i="6"/>
  <c r="H379" i="6"/>
  <c r="H380" i="6"/>
  <c r="H381" i="6"/>
  <c r="H382" i="6"/>
  <c r="H383" i="6"/>
  <c r="H384" i="6"/>
  <c r="H385" i="6"/>
  <c r="H386" i="6"/>
  <c r="H387" i="6"/>
  <c r="H388" i="6"/>
  <c r="H389" i="6"/>
  <c r="H390" i="6"/>
  <c r="H391" i="6"/>
  <c r="H392" i="6"/>
  <c r="G394" i="6"/>
  <c r="G367" i="6"/>
  <c r="F367" i="6"/>
  <c r="H5" i="10"/>
  <c r="D4" i="20"/>
  <c r="C4" i="20"/>
  <c r="B4" i="20"/>
  <c r="D3" i="20"/>
  <c r="C3" i="20"/>
  <c r="B3" i="20"/>
  <c r="D2" i="20"/>
  <c r="C2" i="20"/>
  <c r="B2" i="20"/>
  <c r="D3" i="19"/>
  <c r="C3" i="19"/>
  <c r="B3" i="19"/>
  <c r="D2" i="19"/>
  <c r="C2" i="19"/>
  <c r="B2" i="19"/>
  <c r="D4" i="18"/>
  <c r="C4" i="18"/>
  <c r="B4" i="18"/>
  <c r="D3" i="18"/>
  <c r="C3" i="18"/>
  <c r="B3" i="18"/>
  <c r="D2" i="18"/>
  <c r="C2" i="18"/>
  <c r="B2" i="18"/>
  <c r="B3" i="2"/>
  <c r="B2" i="2"/>
  <c r="B4" i="2" l="1"/>
  <c r="B5" i="18"/>
  <c r="C5" i="18"/>
  <c r="D5" i="18"/>
  <c r="B5" i="20"/>
  <c r="C5" i="20"/>
  <c r="D5" i="20"/>
  <c r="C28" i="5"/>
  <c r="B14" i="5"/>
  <c r="B17" i="5"/>
  <c r="B15" i="5"/>
  <c r="B18" i="5"/>
  <c r="B26" i="5"/>
  <c r="B28" i="5"/>
  <c r="B16" i="5"/>
  <c r="B19" i="5"/>
  <c r="B13" i="5"/>
  <c r="B24" i="5"/>
  <c r="B8" i="5"/>
  <c r="B25" i="5"/>
  <c r="B20" i="5"/>
  <c r="B4" i="19"/>
  <c r="C4" i="19"/>
  <c r="D4" i="19"/>
  <c r="G259" i="6" l="1"/>
  <c r="F259" i="6"/>
  <c r="G5" i="10" l="1"/>
  <c r="F5" i="10"/>
  <c r="G4" i="10"/>
  <c r="F4" i="10"/>
  <c r="G3" i="10"/>
  <c r="F3" i="10"/>
  <c r="G2" i="10"/>
  <c r="K5" i="10" l="1"/>
  <c r="K4" i="10"/>
  <c r="K3" i="10"/>
  <c r="K2" i="10"/>
  <c r="J5" i="10"/>
  <c r="J4" i="10"/>
  <c r="J3" i="10"/>
  <c r="J2" i="10"/>
  <c r="H3" i="10"/>
  <c r="I3" i="10"/>
  <c r="H4" i="10"/>
  <c r="I4" i="10"/>
  <c r="I5" i="10"/>
  <c r="I2" i="10"/>
  <c r="H2" i="10"/>
  <c r="C9" i="10" l="1"/>
  <c r="D12" i="10" s="1"/>
  <c r="D13" i="10"/>
  <c r="C8" i="10"/>
  <c r="C12" i="10" s="1"/>
  <c r="C79" i="5"/>
  <c r="H374" i="6"/>
  <c r="H373" i="6"/>
  <c r="H372" i="6"/>
  <c r="H371" i="6"/>
  <c r="H370" i="6"/>
  <c r="H365" i="6"/>
  <c r="H364" i="6"/>
  <c r="H363" i="6"/>
  <c r="H362" i="6"/>
  <c r="H361" i="6"/>
  <c r="H360" i="6"/>
  <c r="H359" i="6"/>
  <c r="H358" i="6"/>
  <c r="H357" i="6"/>
  <c r="H356" i="6"/>
  <c r="H355" i="6"/>
  <c r="H354" i="6"/>
  <c r="H353" i="6"/>
  <c r="H352" i="6"/>
  <c r="H351" i="6"/>
  <c r="H350" i="6"/>
  <c r="H349" i="6"/>
  <c r="H348" i="6"/>
  <c r="H347" i="6"/>
  <c r="H346" i="6"/>
  <c r="H345" i="6"/>
  <c r="H344" i="6"/>
  <c r="H343" i="6"/>
  <c r="H342" i="6"/>
  <c r="H341" i="6"/>
  <c r="H340" i="6"/>
  <c r="H339" i="6"/>
  <c r="H338" i="6"/>
  <c r="H333" i="6"/>
  <c r="H332" i="6"/>
  <c r="H331" i="6"/>
  <c r="H330" i="6"/>
  <c r="H329" i="6"/>
  <c r="H328" i="6"/>
  <c r="H327" i="6"/>
  <c r="H326" i="6"/>
  <c r="H325" i="6"/>
  <c r="H324" i="6"/>
  <c r="H323" i="6"/>
  <c r="H322" i="6"/>
  <c r="H321" i="6"/>
  <c r="H320" i="6"/>
  <c r="H319" i="6"/>
  <c r="H318" i="6"/>
  <c r="H317" i="6"/>
  <c r="H316" i="6"/>
  <c r="H315" i="6"/>
  <c r="H314" i="6"/>
  <c r="H313" i="6"/>
  <c r="H312" i="6"/>
  <c r="H311" i="6"/>
  <c r="H310" i="6"/>
  <c r="H309" i="6"/>
  <c r="H308" i="6"/>
  <c r="H307" i="6"/>
  <c r="H306" i="6"/>
  <c r="H305" i="6"/>
  <c r="H304" i="6"/>
  <c r="H303" i="6"/>
  <c r="H302" i="6"/>
  <c r="H301" i="6"/>
  <c r="H300" i="6"/>
  <c r="H299" i="6"/>
  <c r="H298" i="6"/>
  <c r="H297" i="6"/>
  <c r="H296" i="6"/>
  <c r="H295" i="6"/>
  <c r="H294" i="6"/>
  <c r="H293" i="6"/>
  <c r="H292" i="6"/>
  <c r="H291" i="6"/>
  <c r="H290" i="6"/>
  <c r="H289" i="6"/>
  <c r="H288" i="6"/>
  <c r="H287" i="6"/>
  <c r="H286" i="6"/>
  <c r="H285" i="6"/>
  <c r="H284" i="6"/>
  <c r="H283" i="6"/>
  <c r="H282" i="6"/>
  <c r="H281" i="6"/>
  <c r="H280" i="6"/>
  <c r="H279" i="6"/>
  <c r="H278" i="6"/>
  <c r="H277" i="6"/>
  <c r="H276" i="6"/>
  <c r="H275" i="6"/>
  <c r="H274" i="6"/>
  <c r="H273" i="6"/>
  <c r="H272" i="6"/>
  <c r="H271" i="6"/>
  <c r="H270" i="6"/>
  <c r="H269" i="6"/>
  <c r="H268" i="6"/>
  <c r="H267" i="6"/>
  <c r="H266" i="6"/>
  <c r="H265" i="6"/>
  <c r="H264" i="6"/>
  <c r="H263" i="6"/>
  <c r="H262" i="6"/>
  <c r="H257" i="6"/>
  <c r="H256" i="6"/>
  <c r="H255" i="6"/>
  <c r="H254" i="6"/>
  <c r="H253" i="6"/>
  <c r="H252" i="6"/>
  <c r="H251" i="6"/>
  <c r="H250" i="6"/>
  <c r="H249" i="6"/>
  <c r="H248" i="6"/>
  <c r="H247" i="6"/>
  <c r="H246" i="6"/>
  <c r="H245" i="6"/>
  <c r="H244" i="6"/>
  <c r="H243" i="6"/>
  <c r="H242" i="6"/>
  <c r="H241" i="6"/>
  <c r="H240" i="6"/>
  <c r="H239" i="6"/>
  <c r="H238" i="6"/>
  <c r="H237" i="6"/>
  <c r="H236" i="6"/>
  <c r="H235" i="6"/>
  <c r="H234" i="6"/>
  <c r="H233" i="6"/>
  <c r="H232" i="6"/>
  <c r="H231" i="6"/>
  <c r="H230" i="6"/>
  <c r="H229" i="6"/>
  <c r="H228" i="6"/>
  <c r="H227" i="6"/>
  <c r="H226" i="6"/>
  <c r="H225" i="6"/>
  <c r="H224" i="6"/>
  <c r="H223" i="6"/>
  <c r="H222" i="6"/>
  <c r="H221" i="6"/>
  <c r="H220" i="6"/>
  <c r="H219" i="6"/>
  <c r="H218" i="6"/>
  <c r="H217" i="6"/>
  <c r="H216" i="6"/>
  <c r="H215" i="6"/>
  <c r="H214" i="6"/>
  <c r="H213" i="6"/>
  <c r="H212" i="6"/>
  <c r="H211" i="6"/>
  <c r="H210" i="6"/>
  <c r="H209" i="6"/>
  <c r="H208" i="6"/>
  <c r="H207" i="6"/>
  <c r="H206" i="6"/>
  <c r="H205" i="6"/>
  <c r="H204" i="6"/>
  <c r="H203" i="6"/>
  <c r="H202" i="6"/>
  <c r="H201" i="6"/>
  <c r="H200" i="6"/>
  <c r="H199" i="6"/>
  <c r="H198" i="6"/>
  <c r="H197" i="6"/>
  <c r="H196" i="6"/>
  <c r="H195" i="6"/>
  <c r="H194" i="6"/>
  <c r="H193" i="6"/>
  <c r="H192" i="6"/>
  <c r="H191" i="6"/>
  <c r="H190" i="6"/>
  <c r="H189" i="6"/>
  <c r="H188" i="6"/>
  <c r="H187" i="6"/>
  <c r="H186" i="6"/>
  <c r="H185" i="6"/>
  <c r="H184" i="6"/>
  <c r="H183" i="6"/>
  <c r="H182" i="6"/>
  <c r="H181" i="6"/>
  <c r="H180" i="6"/>
  <c r="H179" i="6"/>
  <c r="H178" i="6"/>
  <c r="H177" i="6"/>
  <c r="H176" i="6"/>
  <c r="H175" i="6"/>
  <c r="H174" i="6"/>
  <c r="H173" i="6"/>
  <c r="H172" i="6"/>
  <c r="H171" i="6"/>
  <c r="H170" i="6"/>
  <c r="H169" i="6"/>
  <c r="H168" i="6"/>
  <c r="H167" i="6"/>
  <c r="H166" i="6"/>
  <c r="H165" i="6"/>
  <c r="H164" i="6"/>
  <c r="H163" i="6"/>
  <c r="H162" i="6"/>
  <c r="H161" i="6"/>
  <c r="H160" i="6"/>
  <c r="H159" i="6"/>
  <c r="H158" i="6"/>
  <c r="H157" i="6"/>
  <c r="H156" i="6"/>
  <c r="H155" i="6"/>
  <c r="H154" i="6"/>
  <c r="H153" i="6"/>
  <c r="H152" i="6"/>
  <c r="H151" i="6"/>
  <c r="H150" i="6"/>
  <c r="H149" i="6"/>
  <c r="H148" i="6"/>
  <c r="H147" i="6"/>
  <c r="H146" i="6"/>
  <c r="H145" i="6"/>
  <c r="H144" i="6"/>
  <c r="H143" i="6"/>
  <c r="H142" i="6"/>
  <c r="H141" i="6"/>
  <c r="H140" i="6"/>
  <c r="H139" i="6"/>
  <c r="H138" i="6"/>
  <c r="H137" i="6"/>
  <c r="H136" i="6"/>
  <c r="H135" i="6"/>
  <c r="H134" i="6"/>
  <c r="H133" i="6"/>
  <c r="H132" i="6"/>
  <c r="H131" i="6"/>
  <c r="H130" i="6"/>
  <c r="H129" i="6"/>
  <c r="H128" i="6"/>
  <c r="H127" i="6"/>
  <c r="H126" i="6"/>
  <c r="H125" i="6"/>
  <c r="H124" i="6"/>
  <c r="H123" i="6"/>
  <c r="H122" i="6"/>
  <c r="H121" i="6"/>
  <c r="H120" i="6"/>
  <c r="H119" i="6"/>
  <c r="H118" i="6"/>
  <c r="H117" i="6"/>
  <c r="H116" i="6"/>
  <c r="H115" i="6"/>
  <c r="H114" i="6"/>
  <c r="H113" i="6"/>
  <c r="H112" i="6"/>
  <c r="H111" i="6"/>
  <c r="H110" i="6"/>
  <c r="H109" i="6"/>
  <c r="H108" i="6"/>
  <c r="H107" i="6"/>
  <c r="H106" i="6"/>
  <c r="H105" i="6"/>
  <c r="H104" i="6"/>
  <c r="H103" i="6"/>
  <c r="H102" i="6"/>
  <c r="H101" i="6"/>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H4" i="6"/>
  <c r="H3" i="6"/>
  <c r="H2" i="6"/>
  <c r="G335" i="6"/>
  <c r="F394" i="6"/>
  <c r="D3" i="2"/>
  <c r="C3" i="2"/>
  <c r="D2" i="2"/>
  <c r="C2" i="2"/>
  <c r="F335" i="6"/>
  <c r="C9" i="5" l="1"/>
  <c r="C14" i="5"/>
  <c r="C17" i="5"/>
  <c r="C20" i="5"/>
  <c r="C27" i="5"/>
  <c r="C18" i="5"/>
  <c r="C15" i="5"/>
  <c r="C13" i="5"/>
  <c r="C16" i="5"/>
  <c r="C26" i="5"/>
  <c r="C13" i="10"/>
  <c r="G135" i="20"/>
  <c r="H135" i="20" s="1"/>
  <c r="G129" i="20"/>
  <c r="H129" i="20" s="1"/>
  <c r="G123" i="20"/>
  <c r="G89" i="20"/>
  <c r="H89" i="20" s="1"/>
  <c r="G83" i="20"/>
  <c r="H83" i="20" s="1"/>
  <c r="G77" i="20"/>
  <c r="H77" i="20" s="1"/>
  <c r="G71" i="20"/>
  <c r="H71" i="20" s="1"/>
  <c r="G65" i="20"/>
  <c r="H65" i="20" s="1"/>
  <c r="G59" i="20"/>
  <c r="H59" i="20" s="1"/>
  <c r="G53" i="20"/>
  <c r="H53" i="20" s="1"/>
  <c r="G47" i="20"/>
  <c r="H47" i="20" s="1"/>
  <c r="G41" i="20"/>
  <c r="H41" i="20" s="1"/>
  <c r="G35" i="20"/>
  <c r="H35" i="20" s="1"/>
  <c r="G29" i="20"/>
  <c r="H29" i="20" s="1"/>
  <c r="G23" i="20"/>
  <c r="H23" i="20" s="1"/>
  <c r="G17" i="20"/>
  <c r="H17" i="20" s="1"/>
  <c r="G11" i="20"/>
  <c r="H11" i="20" s="1"/>
  <c r="G106" i="19"/>
  <c r="H106" i="19" s="1"/>
  <c r="G100" i="19"/>
  <c r="H100" i="19" s="1"/>
  <c r="G94" i="19"/>
  <c r="H94" i="19" s="1"/>
  <c r="G86" i="19"/>
  <c r="H86" i="19" s="1"/>
  <c r="G80" i="19"/>
  <c r="H80" i="19" s="1"/>
  <c r="G74" i="19"/>
  <c r="H74" i="19" s="1"/>
  <c r="G68" i="19"/>
  <c r="H68" i="19" s="1"/>
  <c r="G62" i="19"/>
  <c r="H62" i="19" s="1"/>
  <c r="G56" i="19"/>
  <c r="H56" i="19" s="1"/>
  <c r="G50" i="19"/>
  <c r="H50" i="19" s="1"/>
  <c r="G44" i="19"/>
  <c r="H44" i="19" s="1"/>
  <c r="G38" i="19"/>
  <c r="H38" i="19" s="1"/>
  <c r="G32" i="19"/>
  <c r="H32" i="19" s="1"/>
  <c r="G26" i="19"/>
  <c r="H26" i="19" s="1"/>
  <c r="G20" i="19"/>
  <c r="H20" i="19" s="1"/>
  <c r="G14" i="19"/>
  <c r="H14" i="19" s="1"/>
  <c r="G133" i="18"/>
  <c r="H133" i="18" s="1"/>
  <c r="G127" i="18"/>
  <c r="H127" i="18" s="1"/>
  <c r="G87" i="18"/>
  <c r="H87" i="18" s="1"/>
  <c r="G81" i="18"/>
  <c r="H81" i="18" s="1"/>
  <c r="G75" i="18"/>
  <c r="H75" i="18" s="1"/>
  <c r="G69" i="18"/>
  <c r="H69" i="18" s="1"/>
  <c r="G63" i="18"/>
  <c r="H63" i="18" s="1"/>
  <c r="G57" i="18"/>
  <c r="H57" i="18" s="1"/>
  <c r="G51" i="18"/>
  <c r="H51" i="18" s="1"/>
  <c r="G45" i="18"/>
  <c r="H45" i="18" s="1"/>
  <c r="G39" i="18"/>
  <c r="H39" i="18" s="1"/>
  <c r="G33" i="18"/>
  <c r="H33" i="18" s="1"/>
  <c r="G27" i="18"/>
  <c r="H27" i="18" s="1"/>
  <c r="G21" i="18"/>
  <c r="H21" i="18" s="1"/>
  <c r="G15" i="18"/>
  <c r="H15" i="18" s="1"/>
  <c r="G100" i="2"/>
  <c r="H100" i="2" s="1"/>
  <c r="G106" i="2"/>
  <c r="H106" i="2" s="1"/>
  <c r="G14" i="2"/>
  <c r="H14" i="2" s="1"/>
  <c r="G20" i="2"/>
  <c r="H20" i="2" s="1"/>
  <c r="G26" i="2"/>
  <c r="H26" i="2" s="1"/>
  <c r="G32" i="2"/>
  <c r="H32" i="2" s="1"/>
  <c r="G38" i="2"/>
  <c r="H38" i="2" s="1"/>
  <c r="G44" i="2"/>
  <c r="H44" i="2" s="1"/>
  <c r="G50" i="2"/>
  <c r="H50" i="2" s="1"/>
  <c r="G56" i="2"/>
  <c r="H56" i="2" s="1"/>
  <c r="G62" i="2"/>
  <c r="H62" i="2" s="1"/>
  <c r="G68" i="2"/>
  <c r="H68" i="2" s="1"/>
  <c r="G74" i="2"/>
  <c r="H74" i="2" s="1"/>
  <c r="G80" i="2"/>
  <c r="H80" i="2" s="1"/>
  <c r="G86" i="2"/>
  <c r="H86" i="2" s="1"/>
  <c r="G134" i="20"/>
  <c r="H134" i="20" s="1"/>
  <c r="G128" i="20"/>
  <c r="H128" i="20" s="1"/>
  <c r="G88" i="20"/>
  <c r="H88" i="20" s="1"/>
  <c r="G82" i="20"/>
  <c r="H82" i="20" s="1"/>
  <c r="G76" i="20"/>
  <c r="H76" i="20" s="1"/>
  <c r="G70" i="20"/>
  <c r="H70" i="20" s="1"/>
  <c r="G64" i="20"/>
  <c r="H64" i="20" s="1"/>
  <c r="G58" i="20"/>
  <c r="H58" i="20" s="1"/>
  <c r="G133" i="20"/>
  <c r="H133" i="20" s="1"/>
  <c r="G125" i="20"/>
  <c r="H125" i="20" s="1"/>
  <c r="G85" i="20"/>
  <c r="H85" i="20" s="1"/>
  <c r="G75" i="20"/>
  <c r="H75" i="20" s="1"/>
  <c r="G67" i="20"/>
  <c r="H67" i="20" s="1"/>
  <c r="G57" i="20"/>
  <c r="H57" i="20" s="1"/>
  <c r="G50" i="20"/>
  <c r="H50" i="20" s="1"/>
  <c r="G43" i="20"/>
  <c r="H43" i="20" s="1"/>
  <c r="G36" i="20"/>
  <c r="H36" i="20" s="1"/>
  <c r="G28" i="20"/>
  <c r="H28" i="20" s="1"/>
  <c r="G21" i="20"/>
  <c r="H21" i="20" s="1"/>
  <c r="G14" i="20"/>
  <c r="H14" i="20" s="1"/>
  <c r="G101" i="19"/>
  <c r="H101" i="19" s="1"/>
  <c r="G93" i="19"/>
  <c r="H93" i="19" s="1"/>
  <c r="G84" i="19"/>
  <c r="H84" i="19" s="1"/>
  <c r="G77" i="19"/>
  <c r="H77" i="19" s="1"/>
  <c r="G70" i="19"/>
  <c r="H70" i="19" s="1"/>
  <c r="G63" i="19"/>
  <c r="H63" i="19" s="1"/>
  <c r="G55" i="19"/>
  <c r="H55" i="19" s="1"/>
  <c r="G48" i="19"/>
  <c r="H48" i="19" s="1"/>
  <c r="G41" i="19"/>
  <c r="H41" i="19" s="1"/>
  <c r="G34" i="19"/>
  <c r="H34" i="19" s="1"/>
  <c r="G27" i="19"/>
  <c r="H27" i="19" s="1"/>
  <c r="G19" i="19"/>
  <c r="H19" i="19" s="1"/>
  <c r="G12" i="19"/>
  <c r="H12" i="19" s="1"/>
  <c r="G137" i="18"/>
  <c r="H137" i="18" s="1"/>
  <c r="G130" i="18"/>
  <c r="H130" i="18" s="1"/>
  <c r="G123" i="18"/>
  <c r="G90" i="18"/>
  <c r="H90" i="18" s="1"/>
  <c r="G83" i="18"/>
  <c r="H83" i="18" s="1"/>
  <c r="G76" i="18"/>
  <c r="H76" i="18" s="1"/>
  <c r="G68" i="18"/>
  <c r="H68" i="18" s="1"/>
  <c r="G61" i="18"/>
  <c r="H61" i="18" s="1"/>
  <c r="G54" i="18"/>
  <c r="H54" i="18" s="1"/>
  <c r="G47" i="18"/>
  <c r="H47" i="18" s="1"/>
  <c r="G40" i="18"/>
  <c r="H40" i="18" s="1"/>
  <c r="G32" i="18"/>
  <c r="H32" i="18" s="1"/>
  <c r="G25" i="18"/>
  <c r="H25" i="18" s="1"/>
  <c r="G18" i="18"/>
  <c r="H18" i="18" s="1"/>
  <c r="G11" i="18"/>
  <c r="H11" i="18" s="1"/>
  <c r="G98" i="2"/>
  <c r="H98" i="2" s="1"/>
  <c r="G105" i="2"/>
  <c r="H105" i="2" s="1"/>
  <c r="G15" i="2"/>
  <c r="H15" i="2" s="1"/>
  <c r="G22" i="2"/>
  <c r="H22" i="2" s="1"/>
  <c r="G29" i="2"/>
  <c r="H29" i="2" s="1"/>
  <c r="G36" i="2"/>
  <c r="H36" i="2" s="1"/>
  <c r="G43" i="2"/>
  <c r="H43" i="2" s="1"/>
  <c r="G51" i="2"/>
  <c r="H51" i="2" s="1"/>
  <c r="G58" i="2"/>
  <c r="H58" i="2" s="1"/>
  <c r="G65" i="2"/>
  <c r="H65" i="2" s="1"/>
  <c r="G72" i="2"/>
  <c r="H72" i="2" s="1"/>
  <c r="G79" i="2"/>
  <c r="H79" i="2" s="1"/>
  <c r="G87" i="2"/>
  <c r="H87" i="2" s="1"/>
  <c r="G132" i="20"/>
  <c r="H132" i="20" s="1"/>
  <c r="G124" i="20"/>
  <c r="H124" i="20" s="1"/>
  <c r="G84" i="20"/>
  <c r="H84" i="20" s="1"/>
  <c r="G74" i="20"/>
  <c r="H74" i="20" s="1"/>
  <c r="G66" i="20"/>
  <c r="H66" i="20" s="1"/>
  <c r="G56" i="20"/>
  <c r="H56" i="20" s="1"/>
  <c r="G49" i="20"/>
  <c r="H49" i="20" s="1"/>
  <c r="G42" i="20"/>
  <c r="H42" i="20" s="1"/>
  <c r="G34" i="20"/>
  <c r="H34" i="20" s="1"/>
  <c r="G27" i="20"/>
  <c r="H27" i="20" s="1"/>
  <c r="G20" i="20"/>
  <c r="H20" i="20" s="1"/>
  <c r="G13" i="20"/>
  <c r="H13" i="20" s="1"/>
  <c r="G107" i="19"/>
  <c r="H107" i="19" s="1"/>
  <c r="G99" i="19"/>
  <c r="H99" i="19" s="1"/>
  <c r="G92" i="19"/>
  <c r="G83" i="19"/>
  <c r="H83" i="19" s="1"/>
  <c r="G76" i="19"/>
  <c r="H76" i="19" s="1"/>
  <c r="G69" i="19"/>
  <c r="H69" i="19" s="1"/>
  <c r="G61" i="19"/>
  <c r="H61" i="19" s="1"/>
  <c r="G54" i="19"/>
  <c r="H54" i="19" s="1"/>
  <c r="G47" i="19"/>
  <c r="H47" i="19" s="1"/>
  <c r="G40" i="19"/>
  <c r="H40" i="19" s="1"/>
  <c r="G33" i="19"/>
  <c r="H33" i="19" s="1"/>
  <c r="G25" i="19"/>
  <c r="H25" i="19" s="1"/>
  <c r="G18" i="19"/>
  <c r="H18" i="19" s="1"/>
  <c r="G11" i="19"/>
  <c r="H11" i="19" s="1"/>
  <c r="G136" i="18"/>
  <c r="H136" i="18" s="1"/>
  <c r="G129" i="18"/>
  <c r="H129" i="18" s="1"/>
  <c r="G89" i="18"/>
  <c r="H89" i="18" s="1"/>
  <c r="G82" i="18"/>
  <c r="H82" i="18" s="1"/>
  <c r="G74" i="18"/>
  <c r="H74" i="18" s="1"/>
  <c r="G67" i="18"/>
  <c r="H67" i="18" s="1"/>
  <c r="G60" i="18"/>
  <c r="H60" i="18" s="1"/>
  <c r="G53" i="18"/>
  <c r="H53" i="18" s="1"/>
  <c r="G46" i="18"/>
  <c r="H46" i="18" s="1"/>
  <c r="G38" i="18"/>
  <c r="H38" i="18" s="1"/>
  <c r="G31" i="18"/>
  <c r="H31" i="18" s="1"/>
  <c r="G24" i="18"/>
  <c r="H24" i="18" s="1"/>
  <c r="G17" i="18"/>
  <c r="H17" i="18" s="1"/>
  <c r="G10" i="18"/>
  <c r="G99" i="2"/>
  <c r="H99" i="2" s="1"/>
  <c r="G107" i="2"/>
  <c r="H107" i="2" s="1"/>
  <c r="G16" i="2"/>
  <c r="H16" i="2" s="1"/>
  <c r="G23" i="2"/>
  <c r="H23" i="2" s="1"/>
  <c r="G30" i="2"/>
  <c r="H30" i="2" s="1"/>
  <c r="G37" i="2"/>
  <c r="H37" i="2" s="1"/>
  <c r="G45" i="2"/>
  <c r="H45" i="2" s="1"/>
  <c r="G52" i="2"/>
  <c r="H52" i="2" s="1"/>
  <c r="G59" i="2"/>
  <c r="H59" i="2" s="1"/>
  <c r="G66" i="2"/>
  <c r="H66" i="2" s="1"/>
  <c r="G73" i="2"/>
  <c r="H73" i="2" s="1"/>
  <c r="G81" i="2"/>
  <c r="H81" i="2" s="1"/>
  <c r="G88" i="2"/>
  <c r="H88" i="2" s="1"/>
  <c r="G131" i="20"/>
  <c r="H131" i="20" s="1"/>
  <c r="G81" i="20"/>
  <c r="H81" i="20" s="1"/>
  <c r="G73" i="20"/>
  <c r="H73" i="20" s="1"/>
  <c r="G63" i="20"/>
  <c r="H63" i="20" s="1"/>
  <c r="G55" i="20"/>
  <c r="H55" i="20" s="1"/>
  <c r="G48" i="20"/>
  <c r="H48" i="20" s="1"/>
  <c r="G40" i="20"/>
  <c r="H40" i="20" s="1"/>
  <c r="G33" i="20"/>
  <c r="H33" i="20" s="1"/>
  <c r="G26" i="20"/>
  <c r="H26" i="20" s="1"/>
  <c r="G19" i="20"/>
  <c r="H19" i="20" s="1"/>
  <c r="G12" i="20"/>
  <c r="H12" i="20" s="1"/>
  <c r="G105" i="19"/>
  <c r="H105" i="19" s="1"/>
  <c r="G98" i="19"/>
  <c r="H98" i="19" s="1"/>
  <c r="G89" i="19"/>
  <c r="H89" i="19" s="1"/>
  <c r="G82" i="19"/>
  <c r="H82" i="19" s="1"/>
  <c r="G75" i="19"/>
  <c r="H75" i="19" s="1"/>
  <c r="G67" i="19"/>
  <c r="H67" i="19" s="1"/>
  <c r="G60" i="19"/>
  <c r="H60" i="19" s="1"/>
  <c r="G53" i="19"/>
  <c r="H53" i="19" s="1"/>
  <c r="G46" i="19"/>
  <c r="H46" i="19" s="1"/>
  <c r="G39" i="19"/>
  <c r="H39" i="19" s="1"/>
  <c r="G31" i="19"/>
  <c r="H31" i="19" s="1"/>
  <c r="G24" i="19"/>
  <c r="H24" i="19" s="1"/>
  <c r="G17" i="19"/>
  <c r="H17" i="19" s="1"/>
  <c r="G10" i="19"/>
  <c r="H10" i="19" s="1"/>
  <c r="G135" i="18"/>
  <c r="H135" i="18" s="1"/>
  <c r="G128" i="18"/>
  <c r="H128" i="18" s="1"/>
  <c r="G88" i="18"/>
  <c r="H88" i="18" s="1"/>
  <c r="G80" i="18"/>
  <c r="H80" i="18" s="1"/>
  <c r="G73" i="18"/>
  <c r="H73" i="18" s="1"/>
  <c r="G66" i="18"/>
  <c r="H66" i="18" s="1"/>
  <c r="G59" i="18"/>
  <c r="H59" i="18" s="1"/>
  <c r="G52" i="18"/>
  <c r="H52" i="18" s="1"/>
  <c r="G44" i="18"/>
  <c r="H44" i="18" s="1"/>
  <c r="G37" i="18"/>
  <c r="H37" i="18" s="1"/>
  <c r="G30" i="18"/>
  <c r="H30" i="18" s="1"/>
  <c r="G23" i="18"/>
  <c r="H23" i="18" s="1"/>
  <c r="G16" i="18"/>
  <c r="H16" i="18" s="1"/>
  <c r="G101" i="2"/>
  <c r="H101" i="2" s="1"/>
  <c r="G10" i="2"/>
  <c r="H10" i="2" s="1"/>
  <c r="G17" i="2"/>
  <c r="H17" i="2" s="1"/>
  <c r="G24" i="2"/>
  <c r="H24" i="2" s="1"/>
  <c r="G31" i="2"/>
  <c r="H31" i="2" s="1"/>
  <c r="G130" i="20"/>
  <c r="H130" i="20" s="1"/>
  <c r="G90" i="20"/>
  <c r="H90" i="20" s="1"/>
  <c r="G72" i="20"/>
  <c r="H72" i="20" s="1"/>
  <c r="G54" i="20"/>
  <c r="H54" i="20" s="1"/>
  <c r="G39" i="20"/>
  <c r="H39" i="20" s="1"/>
  <c r="G25" i="20"/>
  <c r="H25" i="20" s="1"/>
  <c r="G10" i="20"/>
  <c r="G102" i="19"/>
  <c r="H102" i="19" s="1"/>
  <c r="G85" i="19"/>
  <c r="H85" i="19" s="1"/>
  <c r="G71" i="19"/>
  <c r="H71" i="19" s="1"/>
  <c r="G57" i="19"/>
  <c r="H57" i="19" s="1"/>
  <c r="G42" i="19"/>
  <c r="H42" i="19" s="1"/>
  <c r="G28" i="19"/>
  <c r="H28" i="19" s="1"/>
  <c r="G13" i="19"/>
  <c r="H13" i="19" s="1"/>
  <c r="G131" i="18"/>
  <c r="H131" i="18" s="1"/>
  <c r="G84" i="18"/>
  <c r="H84" i="18" s="1"/>
  <c r="G70" i="18"/>
  <c r="H70" i="18" s="1"/>
  <c r="G55" i="18"/>
  <c r="H55" i="18" s="1"/>
  <c r="G41" i="18"/>
  <c r="H41" i="18" s="1"/>
  <c r="G26" i="18"/>
  <c r="H26" i="18" s="1"/>
  <c r="G12" i="18"/>
  <c r="H12" i="18" s="1"/>
  <c r="G103" i="2"/>
  <c r="H103" i="2" s="1"/>
  <c r="G19" i="2"/>
  <c r="H19" i="2" s="1"/>
  <c r="G34" i="2"/>
  <c r="H34" i="2" s="1"/>
  <c r="G46" i="2"/>
  <c r="H46" i="2" s="1"/>
  <c r="G55" i="2"/>
  <c r="H55" i="2" s="1"/>
  <c r="G67" i="2"/>
  <c r="H67" i="2" s="1"/>
  <c r="G77" i="2"/>
  <c r="H77" i="2" s="1"/>
  <c r="G89" i="2"/>
  <c r="H89" i="2" s="1"/>
  <c r="G127" i="20"/>
  <c r="H127" i="20" s="1"/>
  <c r="G87" i="20"/>
  <c r="H87" i="20" s="1"/>
  <c r="G69" i="20"/>
  <c r="H69" i="20" s="1"/>
  <c r="G52" i="20"/>
  <c r="H52" i="20" s="1"/>
  <c r="G38" i="20"/>
  <c r="H38" i="20" s="1"/>
  <c r="G24" i="20"/>
  <c r="H24" i="20" s="1"/>
  <c r="G97" i="19"/>
  <c r="H97" i="19" s="1"/>
  <c r="G81" i="19"/>
  <c r="H81" i="19" s="1"/>
  <c r="G66" i="19"/>
  <c r="H66" i="19" s="1"/>
  <c r="G52" i="19"/>
  <c r="H52" i="19" s="1"/>
  <c r="G37" i="19"/>
  <c r="H37" i="19" s="1"/>
  <c r="G23" i="19"/>
  <c r="H23" i="19" s="1"/>
  <c r="G9" i="19"/>
  <c r="G126" i="18"/>
  <c r="H126" i="18" s="1"/>
  <c r="G79" i="18"/>
  <c r="H79" i="18" s="1"/>
  <c r="G65" i="18"/>
  <c r="H65" i="18" s="1"/>
  <c r="G50" i="18"/>
  <c r="H50" i="18" s="1"/>
  <c r="G36" i="18"/>
  <c r="H36" i="18" s="1"/>
  <c r="G22" i="18"/>
  <c r="H22" i="18" s="1"/>
  <c r="G104" i="2"/>
  <c r="H104" i="2" s="1"/>
  <c r="G21" i="2"/>
  <c r="H21" i="2" s="1"/>
  <c r="G35" i="2"/>
  <c r="H35" i="2" s="1"/>
  <c r="G47" i="2"/>
  <c r="H47" i="2" s="1"/>
  <c r="G57" i="2"/>
  <c r="H57" i="2" s="1"/>
  <c r="G69" i="2"/>
  <c r="H69" i="2" s="1"/>
  <c r="G78" i="2"/>
  <c r="H78" i="2" s="1"/>
  <c r="G126" i="20"/>
  <c r="H126" i="20" s="1"/>
  <c r="G86" i="20"/>
  <c r="H86" i="20" s="1"/>
  <c r="G68" i="20"/>
  <c r="H68" i="20" s="1"/>
  <c r="G51" i="20"/>
  <c r="H51" i="20" s="1"/>
  <c r="G37" i="20"/>
  <c r="H37" i="20" s="1"/>
  <c r="G22" i="20"/>
  <c r="H22" i="20" s="1"/>
  <c r="G96" i="19"/>
  <c r="H96" i="19" s="1"/>
  <c r="G79" i="19"/>
  <c r="H79" i="19" s="1"/>
  <c r="G65" i="19"/>
  <c r="H65" i="19" s="1"/>
  <c r="G51" i="19"/>
  <c r="H51" i="19" s="1"/>
  <c r="G36" i="19"/>
  <c r="H36" i="19" s="1"/>
  <c r="G22" i="19"/>
  <c r="H22" i="19" s="1"/>
  <c r="G125" i="18"/>
  <c r="H125" i="18" s="1"/>
  <c r="G78" i="18"/>
  <c r="H78" i="18" s="1"/>
  <c r="G64" i="18"/>
  <c r="H64" i="18" s="1"/>
  <c r="G49" i="18"/>
  <c r="H49" i="18" s="1"/>
  <c r="G35" i="18"/>
  <c r="H35" i="18" s="1"/>
  <c r="G20" i="18"/>
  <c r="H20" i="18" s="1"/>
  <c r="G11" i="2"/>
  <c r="H11" i="2" s="1"/>
  <c r="G25" i="2"/>
  <c r="H25" i="2" s="1"/>
  <c r="G39" i="2"/>
  <c r="H39" i="2" s="1"/>
  <c r="G48" i="2"/>
  <c r="H48" i="2" s="1"/>
  <c r="G60" i="2"/>
  <c r="H60" i="2" s="1"/>
  <c r="G70" i="2"/>
  <c r="H70" i="2" s="1"/>
  <c r="G82" i="2"/>
  <c r="H82" i="2" s="1"/>
  <c r="G138" i="20"/>
  <c r="H138" i="20" s="1"/>
  <c r="G80" i="20"/>
  <c r="H80" i="20" s="1"/>
  <c r="G62" i="20"/>
  <c r="H62" i="20" s="1"/>
  <c r="G46" i="20"/>
  <c r="H46" i="20" s="1"/>
  <c r="G32" i="20"/>
  <c r="H32" i="20" s="1"/>
  <c r="G18" i="20"/>
  <c r="H18" i="20" s="1"/>
  <c r="G95" i="19"/>
  <c r="H95" i="19" s="1"/>
  <c r="G78" i="19"/>
  <c r="H78" i="19" s="1"/>
  <c r="G64" i="19"/>
  <c r="H64" i="19" s="1"/>
  <c r="G49" i="19"/>
  <c r="H49" i="19" s="1"/>
  <c r="G35" i="19"/>
  <c r="H35" i="19" s="1"/>
  <c r="G21" i="19"/>
  <c r="H21" i="19" s="1"/>
  <c r="G138" i="18"/>
  <c r="H138" i="18" s="1"/>
  <c r="G124" i="18"/>
  <c r="H124" i="18" s="1"/>
  <c r="G77" i="18"/>
  <c r="H77" i="18" s="1"/>
  <c r="G62" i="18"/>
  <c r="H62" i="18" s="1"/>
  <c r="G48" i="18"/>
  <c r="H48" i="18" s="1"/>
  <c r="G34" i="18"/>
  <c r="H34" i="18" s="1"/>
  <c r="G19" i="18"/>
  <c r="H19" i="18" s="1"/>
  <c r="G12" i="2"/>
  <c r="H12" i="2" s="1"/>
  <c r="G27" i="2"/>
  <c r="H27" i="2" s="1"/>
  <c r="G40" i="2"/>
  <c r="H40" i="2" s="1"/>
  <c r="G49" i="2"/>
  <c r="H49" i="2" s="1"/>
  <c r="G61" i="2"/>
  <c r="H61" i="2" s="1"/>
  <c r="G71" i="2"/>
  <c r="H71" i="2" s="1"/>
  <c r="G83" i="2"/>
  <c r="H83" i="2" s="1"/>
  <c r="G137" i="20"/>
  <c r="H137" i="20" s="1"/>
  <c r="G79" i="20"/>
  <c r="H79" i="20" s="1"/>
  <c r="G61" i="20"/>
  <c r="H61" i="20" s="1"/>
  <c r="G45" i="20"/>
  <c r="H45" i="20" s="1"/>
  <c r="G31" i="20"/>
  <c r="H31" i="20" s="1"/>
  <c r="G16" i="20"/>
  <c r="H16" i="20" s="1"/>
  <c r="G104" i="19"/>
  <c r="H104" i="19" s="1"/>
  <c r="G88" i="19"/>
  <c r="H88" i="19" s="1"/>
  <c r="G73" i="19"/>
  <c r="H73" i="19" s="1"/>
  <c r="G59" i="19"/>
  <c r="H59" i="19" s="1"/>
  <c r="G45" i="19"/>
  <c r="H45" i="19" s="1"/>
  <c r="G30" i="19"/>
  <c r="H30" i="19" s="1"/>
  <c r="G16" i="19"/>
  <c r="H16" i="19" s="1"/>
  <c r="G134" i="18"/>
  <c r="H134" i="18" s="1"/>
  <c r="G86" i="18"/>
  <c r="H86" i="18" s="1"/>
  <c r="G72" i="18"/>
  <c r="H72" i="18" s="1"/>
  <c r="G58" i="18"/>
  <c r="H58" i="18" s="1"/>
  <c r="G43" i="18"/>
  <c r="H43" i="18" s="1"/>
  <c r="G29" i="18"/>
  <c r="H29" i="18" s="1"/>
  <c r="G14" i="18"/>
  <c r="H14" i="18" s="1"/>
  <c r="G97" i="2"/>
  <c r="H97" i="2" s="1"/>
  <c r="G13" i="2"/>
  <c r="H13" i="2" s="1"/>
  <c r="G28" i="2"/>
  <c r="H28" i="2" s="1"/>
  <c r="G41" i="2"/>
  <c r="H41" i="2" s="1"/>
  <c r="G53" i="2"/>
  <c r="H53" i="2" s="1"/>
  <c r="G63" i="2"/>
  <c r="H63" i="2" s="1"/>
  <c r="G75" i="2"/>
  <c r="H75" i="2" s="1"/>
  <c r="G84" i="2"/>
  <c r="H84" i="2" s="1"/>
  <c r="G136" i="20"/>
  <c r="H136" i="20" s="1"/>
  <c r="G78" i="20"/>
  <c r="H78" i="20" s="1"/>
  <c r="G60" i="20"/>
  <c r="H60" i="20" s="1"/>
  <c r="G44" i="20"/>
  <c r="H44" i="20" s="1"/>
  <c r="G30" i="20"/>
  <c r="H30" i="20" s="1"/>
  <c r="G15" i="20"/>
  <c r="H15" i="20" s="1"/>
  <c r="G103" i="19"/>
  <c r="H103" i="19" s="1"/>
  <c r="G87" i="19"/>
  <c r="H87" i="19" s="1"/>
  <c r="G72" i="19"/>
  <c r="H72" i="19" s="1"/>
  <c r="G58" i="19"/>
  <c r="H58" i="19" s="1"/>
  <c r="G43" i="19"/>
  <c r="H43" i="19" s="1"/>
  <c r="G29" i="19"/>
  <c r="H29" i="19" s="1"/>
  <c r="G15" i="19"/>
  <c r="H15" i="19" s="1"/>
  <c r="G132" i="18"/>
  <c r="H132" i="18" s="1"/>
  <c r="G85" i="18"/>
  <c r="H85" i="18" s="1"/>
  <c r="G71" i="18"/>
  <c r="H71" i="18" s="1"/>
  <c r="G56" i="18"/>
  <c r="H56" i="18" s="1"/>
  <c r="G42" i="18"/>
  <c r="H42" i="18" s="1"/>
  <c r="G28" i="18"/>
  <c r="H28" i="18" s="1"/>
  <c r="G13" i="18"/>
  <c r="H13" i="18" s="1"/>
  <c r="G102" i="2"/>
  <c r="H102" i="2" s="1"/>
  <c r="G18" i="2"/>
  <c r="H18" i="2" s="1"/>
  <c r="G33" i="2"/>
  <c r="H33" i="2" s="1"/>
  <c r="G42" i="2"/>
  <c r="H42" i="2" s="1"/>
  <c r="G54" i="2"/>
  <c r="H54" i="2" s="1"/>
  <c r="G64" i="2"/>
  <c r="H64" i="2" s="1"/>
  <c r="G76" i="2"/>
  <c r="H76" i="2" s="1"/>
  <c r="G85" i="2"/>
  <c r="H85" i="2" s="1"/>
  <c r="G9" i="2"/>
  <c r="G96" i="2"/>
  <c r="H96" i="2" s="1"/>
  <c r="G95" i="2"/>
  <c r="H95" i="2" s="1"/>
  <c r="G94" i="2"/>
  <c r="H94" i="2" s="1"/>
  <c r="G93" i="2"/>
  <c r="H93" i="2" s="1"/>
  <c r="G92" i="2"/>
  <c r="G115" i="20"/>
  <c r="H115" i="20" s="1"/>
  <c r="G109" i="20"/>
  <c r="H109" i="20" s="1"/>
  <c r="G103" i="20"/>
  <c r="H103" i="20" s="1"/>
  <c r="G97" i="20"/>
  <c r="H97" i="20" s="1"/>
  <c r="G119" i="18"/>
  <c r="H119" i="18" s="1"/>
  <c r="G113" i="18"/>
  <c r="H113" i="18" s="1"/>
  <c r="G107" i="18"/>
  <c r="H107" i="18" s="1"/>
  <c r="G101" i="18"/>
  <c r="H101" i="18" s="1"/>
  <c r="G95" i="18"/>
  <c r="H95" i="18" s="1"/>
  <c r="G120" i="20"/>
  <c r="H120" i="20" s="1"/>
  <c r="G114" i="20"/>
  <c r="H114" i="20" s="1"/>
  <c r="G108" i="20"/>
  <c r="H108" i="20" s="1"/>
  <c r="G102" i="20"/>
  <c r="H102" i="20" s="1"/>
  <c r="G96" i="20"/>
  <c r="H96" i="20" s="1"/>
  <c r="G113" i="20"/>
  <c r="H113" i="20" s="1"/>
  <c r="G105" i="20"/>
  <c r="H105" i="20" s="1"/>
  <c r="G95" i="20"/>
  <c r="H95" i="20" s="1"/>
  <c r="G114" i="18"/>
  <c r="H114" i="18" s="1"/>
  <c r="G106" i="18"/>
  <c r="H106" i="18" s="1"/>
  <c r="G99" i="18"/>
  <c r="H99" i="18" s="1"/>
  <c r="G112" i="20"/>
  <c r="H112" i="20" s="1"/>
  <c r="G104" i="20"/>
  <c r="H104" i="20" s="1"/>
  <c r="G94" i="20"/>
  <c r="H94" i="20" s="1"/>
  <c r="G120" i="18"/>
  <c r="H120" i="18" s="1"/>
  <c r="G112" i="18"/>
  <c r="H112" i="18" s="1"/>
  <c r="G105" i="18"/>
  <c r="H105" i="18" s="1"/>
  <c r="G98" i="18"/>
  <c r="H98" i="18" s="1"/>
  <c r="G119" i="20"/>
  <c r="H119" i="20" s="1"/>
  <c r="G111" i="20"/>
  <c r="H111" i="20" s="1"/>
  <c r="G101" i="20"/>
  <c r="H101" i="20" s="1"/>
  <c r="G93" i="20"/>
  <c r="G118" i="18"/>
  <c r="H118" i="18" s="1"/>
  <c r="G111" i="18"/>
  <c r="H111" i="18" s="1"/>
  <c r="G104" i="18"/>
  <c r="H104" i="18" s="1"/>
  <c r="G97" i="18"/>
  <c r="H97" i="18" s="1"/>
  <c r="G110" i="20"/>
  <c r="H110" i="20" s="1"/>
  <c r="G115" i="18"/>
  <c r="H115" i="18" s="1"/>
  <c r="G100" i="18"/>
  <c r="H100" i="18" s="1"/>
  <c r="G107" i="20"/>
  <c r="H107" i="20" s="1"/>
  <c r="G110" i="18"/>
  <c r="H110" i="18" s="1"/>
  <c r="G96" i="18"/>
  <c r="H96" i="18" s="1"/>
  <c r="G106" i="20"/>
  <c r="H106" i="20" s="1"/>
  <c r="G109" i="18"/>
  <c r="H109" i="18" s="1"/>
  <c r="G94" i="18"/>
  <c r="H94" i="18" s="1"/>
  <c r="G118" i="20"/>
  <c r="H118" i="20" s="1"/>
  <c r="G100" i="20"/>
  <c r="H100" i="20" s="1"/>
  <c r="G108" i="18"/>
  <c r="H108" i="18" s="1"/>
  <c r="G93" i="18"/>
  <c r="G117" i="20"/>
  <c r="H117" i="20" s="1"/>
  <c r="G99" i="20"/>
  <c r="H99" i="20" s="1"/>
  <c r="G117" i="18"/>
  <c r="H117" i="18" s="1"/>
  <c r="G103" i="18"/>
  <c r="H103" i="18" s="1"/>
  <c r="G116" i="20"/>
  <c r="H116" i="20" s="1"/>
  <c r="G98" i="20"/>
  <c r="H98" i="20" s="1"/>
  <c r="G116" i="18"/>
  <c r="H116" i="18" s="1"/>
  <c r="G102" i="18"/>
  <c r="H102" i="18" s="1"/>
  <c r="C24" i="5"/>
  <c r="C8" i="5"/>
  <c r="C10" i="5" s="1"/>
  <c r="C25" i="5"/>
  <c r="C19" i="5"/>
  <c r="D4" i="2"/>
  <c r="C4" i="2"/>
  <c r="B79" i="5"/>
  <c r="C21" i="5" l="1"/>
  <c r="E3" i="18"/>
  <c r="H93" i="18"/>
  <c r="H92" i="2"/>
  <c r="E3" i="2"/>
  <c r="H9" i="19"/>
  <c r="E2" i="19"/>
  <c r="H123" i="20"/>
  <c r="E4" i="20"/>
  <c r="H92" i="19"/>
  <c r="E3" i="19"/>
  <c r="H123" i="18"/>
  <c r="E4" i="18"/>
  <c r="H10" i="18"/>
  <c r="E2" i="18"/>
  <c r="H93" i="20"/>
  <c r="E3" i="20"/>
  <c r="E2" i="2"/>
  <c r="E4" i="2" s="1"/>
  <c r="B4" i="5" s="1"/>
  <c r="H9" i="2"/>
  <c r="H10" i="20"/>
  <c r="E2" i="20"/>
  <c r="C29" i="5"/>
  <c r="B21" i="5"/>
  <c r="B10" i="5"/>
  <c r="B29" i="5"/>
  <c r="E5" i="20" l="1"/>
  <c r="B3" i="5" s="1"/>
  <c r="E4" i="19"/>
  <c r="B2" i="5" s="1"/>
  <c r="E5" i="18"/>
  <c r="B5" i="5" s="1"/>
</calcChain>
</file>

<file path=xl/sharedStrings.xml><?xml version="1.0" encoding="utf-8"?>
<sst xmlns="http://schemas.openxmlformats.org/spreadsheetml/2006/main" count="4301" uniqueCount="818">
  <si>
    <t>Naam aanbieder</t>
  </si>
  <si>
    <t>Contactpersoon</t>
  </si>
  <si>
    <t>E-mailadres</t>
  </si>
  <si>
    <t>Telefoonnummer</t>
  </si>
  <si>
    <t>Declaratiecode</t>
  </si>
  <si>
    <t>Prestatiebeschrijving</t>
  </si>
  <si>
    <t>Aantal</t>
  </si>
  <si>
    <t>Tarief 2019</t>
  </si>
  <si>
    <t>Tarief 2020</t>
  </si>
  <si>
    <t>Totaal</t>
  </si>
  <si>
    <t>Productgroepcode</t>
  </si>
  <si>
    <t>Diagnostiek - vanaf 1 tot en met 99 minuten</t>
  </si>
  <si>
    <t>Diagnostiek - vanaf 100 tot en met 199 minuten</t>
  </si>
  <si>
    <t>Diagnostiek - vanaf 200 tot en met 399 minuten</t>
  </si>
  <si>
    <t>Schizofrenie - vanaf 1800 tot en met 2999 minuten</t>
  </si>
  <si>
    <t>Schizofrenie - vanaf 3000 tot en met 5999 minuten</t>
  </si>
  <si>
    <t>Schizofrenie - vanaf 6000 tot en met 11999 minuten</t>
  </si>
  <si>
    <t>Restgroep diagnoses - vanaf 1800 tot en met 2999 minuten</t>
  </si>
  <si>
    <t>Restgroep diagnoses - vanaf 3000 tot en met 5999 minuten</t>
  </si>
  <si>
    <t>Schizofrenie - vanaf 12000 tot en met 17999 minuten</t>
  </si>
  <si>
    <t>Schizofrenie - vanaf 18000 tot en met 23999 minuten</t>
  </si>
  <si>
    <t>Restgroep diagnoses - vanaf 6000 tot en met 11999 minuten</t>
  </si>
  <si>
    <t>Diagnostiek - vanaf 400 tot en met 799 minuten</t>
  </si>
  <si>
    <t>Diagnostiek - vanaf 800 minuten</t>
  </si>
  <si>
    <t>Schizofrenie - vanaf 800 tot en met 1799 minuten</t>
  </si>
  <si>
    <t>Schizofrenie - vanaf 24000 tot en met 29999 minuten</t>
  </si>
  <si>
    <t>Schizofrenie - vanaf 30000 minuten</t>
  </si>
  <si>
    <t>Restgroep diagnoses - vanaf 800 tot en met 1799 minuten</t>
  </si>
  <si>
    <t>Restgroep diagnoses - vanaf 12000 tot en met 17999 minuten</t>
  </si>
  <si>
    <t>Behandeling kort - vanaf 1 tot en met 99 minuten</t>
  </si>
  <si>
    <t xml:space="preserve">Behandeling kort - vanaf 100 tot en met 199 minuten </t>
  </si>
  <si>
    <t xml:space="preserve">Behandeling kort - vanaf 200 tot en met 399 minuten </t>
  </si>
  <si>
    <t>Schizofrenie - vanaf 250 tot en met 799 minuten</t>
  </si>
  <si>
    <t>Restgroep diagnoses - vanaf 250 tot en met 799 minuten</t>
  </si>
  <si>
    <t>Behandeling kort - vanaf 400 minuten</t>
  </si>
  <si>
    <t>10B857</t>
  </si>
  <si>
    <t>10B858</t>
  </si>
  <si>
    <t>10B859</t>
  </si>
  <si>
    <t>10B860</t>
  </si>
  <si>
    <t>act_10.1</t>
  </si>
  <si>
    <t>act_10.2</t>
  </si>
  <si>
    <t>act_10.6</t>
  </si>
  <si>
    <t>26A144</t>
  </si>
  <si>
    <t>Behandeling</t>
  </si>
  <si>
    <t>Verblijf</t>
  </si>
  <si>
    <t>Activiteitcode</t>
  </si>
  <si>
    <t>Overig</t>
  </si>
  <si>
    <t>Prestatiecode</t>
  </si>
  <si>
    <t>CO0006</t>
  </si>
  <si>
    <t>CO0007</t>
  </si>
  <si>
    <t>CO0015</t>
  </si>
  <si>
    <t>CO0016</t>
  </si>
  <si>
    <t>CO0023</t>
  </si>
  <si>
    <t>CO0024</t>
  </si>
  <si>
    <t>CO0031</t>
  </si>
  <si>
    <t>CO0032</t>
  </si>
  <si>
    <t>CO0039</t>
  </si>
  <si>
    <t>CO0040</t>
  </si>
  <si>
    <t>CO0047</t>
  </si>
  <si>
    <t>CO0048</t>
  </si>
  <si>
    <t>CO0055</t>
  </si>
  <si>
    <t>CO0056</t>
  </si>
  <si>
    <t>CO0063</t>
  </si>
  <si>
    <t>CO0064</t>
  </si>
  <si>
    <t>CO0071</t>
  </si>
  <si>
    <t>CO0072</t>
  </si>
  <si>
    <t>CO0080</t>
  </si>
  <si>
    <t>CO0081</t>
  </si>
  <si>
    <t>CO0088</t>
  </si>
  <si>
    <t>CO0089</t>
  </si>
  <si>
    <t>CO0096</t>
  </si>
  <si>
    <t>CO0097</t>
  </si>
  <si>
    <t>CO0104</t>
  </si>
  <si>
    <t>CO0105</t>
  </si>
  <si>
    <t>CO0112</t>
  </si>
  <si>
    <t>CO0113</t>
  </si>
  <si>
    <t>CO0120</t>
  </si>
  <si>
    <t>CO0121</t>
  </si>
  <si>
    <t>CO0128</t>
  </si>
  <si>
    <t>CO0129</t>
  </si>
  <si>
    <t>CO0136</t>
  </si>
  <si>
    <t>CO0137</t>
  </si>
  <si>
    <t>CO0145</t>
  </si>
  <si>
    <t>CO0146</t>
  </si>
  <si>
    <t>CO0153</t>
  </si>
  <si>
    <t>CO0154</t>
  </si>
  <si>
    <t>CO0161</t>
  </si>
  <si>
    <t>CO0162</t>
  </si>
  <si>
    <t>CO0169</t>
  </si>
  <si>
    <t>CO0170</t>
  </si>
  <si>
    <t>CO0177</t>
  </si>
  <si>
    <t>CO0178</t>
  </si>
  <si>
    <t>CO0185</t>
  </si>
  <si>
    <t>CO0186</t>
  </si>
  <si>
    <t>CO0193</t>
  </si>
  <si>
    <t>CO0194</t>
  </si>
  <si>
    <t>CO0201</t>
  </si>
  <si>
    <t>CO0202</t>
  </si>
  <si>
    <t>CO0210</t>
  </si>
  <si>
    <t>CO0211</t>
  </si>
  <si>
    <t>CO0218</t>
  </si>
  <si>
    <t>CO0219</t>
  </si>
  <si>
    <t>CO0226</t>
  </si>
  <si>
    <t>CO0227</t>
  </si>
  <si>
    <t>CO0234</t>
  </si>
  <si>
    <t>CO0235</t>
  </si>
  <si>
    <t>CO0242</t>
  </si>
  <si>
    <t>CO0243</t>
  </si>
  <si>
    <t>CO0250</t>
  </si>
  <si>
    <t>CO0251</t>
  </si>
  <si>
    <t>CO0258</t>
  </si>
  <si>
    <t>CO0259</t>
  </si>
  <si>
    <t>CO0266</t>
  </si>
  <si>
    <t>CO0267</t>
  </si>
  <si>
    <t>CO0275</t>
  </si>
  <si>
    <t>CO0276</t>
  </si>
  <si>
    <t>CO0283</t>
  </si>
  <si>
    <t>CO0284</t>
  </si>
  <si>
    <t>CO0291</t>
  </si>
  <si>
    <t>CO0292</t>
  </si>
  <si>
    <t>CO0299</t>
  </si>
  <si>
    <t>CO0300</t>
  </si>
  <si>
    <t>CO0307</t>
  </si>
  <si>
    <t>CO0308</t>
  </si>
  <si>
    <t>CO0315</t>
  </si>
  <si>
    <t>CO0316</t>
  </si>
  <si>
    <t>CO0323</t>
  </si>
  <si>
    <t>CO0324</t>
  </si>
  <si>
    <t>CO0331</t>
  </si>
  <si>
    <t>CO0332</t>
  </si>
  <si>
    <t>CO0340</t>
  </si>
  <si>
    <t>CO0341</t>
  </si>
  <si>
    <t>CO0348</t>
  </si>
  <si>
    <t>CO0349</t>
  </si>
  <si>
    <t>CO0356</t>
  </si>
  <si>
    <t>CO0357</t>
  </si>
  <si>
    <t>CO0364</t>
  </si>
  <si>
    <t>CO0365</t>
  </si>
  <si>
    <t>CO0372</t>
  </si>
  <si>
    <t>CO0373</t>
  </si>
  <si>
    <t>CO0380</t>
  </si>
  <si>
    <t>CO0381</t>
  </si>
  <si>
    <t>CO0388</t>
  </si>
  <si>
    <t>CO0389</t>
  </si>
  <si>
    <t>CO0396</t>
  </si>
  <si>
    <t>CO0397</t>
  </si>
  <si>
    <t>CO0405</t>
  </si>
  <si>
    <t>CO0406</t>
  </si>
  <si>
    <t>CO0413</t>
  </si>
  <si>
    <t>CO0414</t>
  </si>
  <si>
    <t>CO0421</t>
  </si>
  <si>
    <t>CO0422</t>
  </si>
  <si>
    <t>CO0429</t>
  </si>
  <si>
    <t>CO0430</t>
  </si>
  <si>
    <t>CO0437</t>
  </si>
  <si>
    <t>CO0438</t>
  </si>
  <si>
    <t>CO0445</t>
  </si>
  <si>
    <t>CO0446</t>
  </si>
  <si>
    <t>CO0453</t>
  </si>
  <si>
    <t>CO0454</t>
  </si>
  <si>
    <t>CO0461</t>
  </si>
  <si>
    <t>CO0462</t>
  </si>
  <si>
    <t>CO0470</t>
  </si>
  <si>
    <t>CO0471</t>
  </si>
  <si>
    <t>CO0478</t>
  </si>
  <si>
    <t>CO0479</t>
  </si>
  <si>
    <t>CO0486</t>
  </si>
  <si>
    <t>CO0487</t>
  </si>
  <si>
    <t>CO0494</t>
  </si>
  <si>
    <t>CO0495</t>
  </si>
  <si>
    <t>CO0502</t>
  </si>
  <si>
    <t>CO0503</t>
  </si>
  <si>
    <t>CO0510</t>
  </si>
  <si>
    <t>CO0511</t>
  </si>
  <si>
    <t>CO0518</t>
  </si>
  <si>
    <t>CO0519</t>
  </si>
  <si>
    <t>CO0526</t>
  </si>
  <si>
    <t>CO0527</t>
  </si>
  <si>
    <t>CO0535</t>
  </si>
  <si>
    <t>CO0536</t>
  </si>
  <si>
    <t>CO0543</t>
  </si>
  <si>
    <t>CO0544</t>
  </si>
  <si>
    <t>CO0551</t>
  </si>
  <si>
    <t>CO0552</t>
  </si>
  <si>
    <t>CO0559</t>
  </si>
  <si>
    <t>CO0560</t>
  </si>
  <si>
    <t>CO0567</t>
  </si>
  <si>
    <t>CO0568</t>
  </si>
  <si>
    <t>CO0575</t>
  </si>
  <si>
    <t>CO0576</t>
  </si>
  <si>
    <t>CO0583</t>
  </si>
  <si>
    <t>CO0584</t>
  </si>
  <si>
    <t>CO0591</t>
  </si>
  <si>
    <t>CO0592</t>
  </si>
  <si>
    <t>CO0600</t>
  </si>
  <si>
    <t>CO0601</t>
  </si>
  <si>
    <t>CO0608</t>
  </si>
  <si>
    <t>CO0609</t>
  </si>
  <si>
    <t>CO0616</t>
  </si>
  <si>
    <t>CO0617</t>
  </si>
  <si>
    <t>CO0624</t>
  </si>
  <si>
    <t>CO0625</t>
  </si>
  <si>
    <t>CO0632</t>
  </si>
  <si>
    <t>CO0633</t>
  </si>
  <si>
    <t>CO0640</t>
  </si>
  <si>
    <t>CO0641</t>
  </si>
  <si>
    <t>CO0648</t>
  </si>
  <si>
    <t>CO0649</t>
  </si>
  <si>
    <t>CO0656</t>
  </si>
  <si>
    <t>CO0657</t>
  </si>
  <si>
    <t>CO0665</t>
  </si>
  <si>
    <t>CO0666</t>
  </si>
  <si>
    <t>CO0673</t>
  </si>
  <si>
    <t>CO0674</t>
  </si>
  <si>
    <t>CO0681</t>
  </si>
  <si>
    <t>CO0682</t>
  </si>
  <si>
    <t>CO0689</t>
  </si>
  <si>
    <t>CO0690</t>
  </si>
  <si>
    <t>CO0697</t>
  </si>
  <si>
    <t>CO0698</t>
  </si>
  <si>
    <t>CO0705</t>
  </si>
  <si>
    <t>CO0706</t>
  </si>
  <si>
    <t>CO0713</t>
  </si>
  <si>
    <t>CO0714</t>
  </si>
  <si>
    <t>CO0721</t>
  </si>
  <si>
    <t>CO0722</t>
  </si>
  <si>
    <t>CO0730</t>
  </si>
  <si>
    <t>CO0731</t>
  </si>
  <si>
    <t>CO0738</t>
  </si>
  <si>
    <t>CO0739</t>
  </si>
  <si>
    <t>CO0746</t>
  </si>
  <si>
    <t>CO0747</t>
  </si>
  <si>
    <t>CO0754</t>
  </si>
  <si>
    <t>CO0755</t>
  </si>
  <si>
    <t>CO0762</t>
  </si>
  <si>
    <t>CO0763</t>
  </si>
  <si>
    <t>CO0770</t>
  </si>
  <si>
    <t>CO0771</t>
  </si>
  <si>
    <t>CO0778</t>
  </si>
  <si>
    <t>CO0779</t>
  </si>
  <si>
    <t>CO0786</t>
  </si>
  <si>
    <t>CO0787</t>
  </si>
  <si>
    <t>CO0795</t>
  </si>
  <si>
    <t>CO0796</t>
  </si>
  <si>
    <t>CO0803</t>
  </si>
  <si>
    <t>CO0804</t>
  </si>
  <si>
    <t>CO0811</t>
  </si>
  <si>
    <t>CO0812</t>
  </si>
  <si>
    <t>CO0819</t>
  </si>
  <si>
    <t>CO0820</t>
  </si>
  <si>
    <t>CO0827</t>
  </si>
  <si>
    <t>CO0828</t>
  </si>
  <si>
    <t>CO0835</t>
  </si>
  <si>
    <t>CO0836</t>
  </si>
  <si>
    <t>CO0843</t>
  </si>
  <si>
    <t>CO0844</t>
  </si>
  <si>
    <t>CO0851</t>
  </si>
  <si>
    <t>CO0852</t>
  </si>
  <si>
    <t>CO0860</t>
  </si>
  <si>
    <t>CO0861</t>
  </si>
  <si>
    <t>CO0868</t>
  </si>
  <si>
    <t>CO0869</t>
  </si>
  <si>
    <t>CO0876</t>
  </si>
  <si>
    <t>CO0877</t>
  </si>
  <si>
    <t>CO0884</t>
  </si>
  <si>
    <t>CO0885</t>
  </si>
  <si>
    <t>CO0892</t>
  </si>
  <si>
    <t>CO0893</t>
  </si>
  <si>
    <t>CO0900</t>
  </si>
  <si>
    <t>CO0901</t>
  </si>
  <si>
    <t>CO0908</t>
  </si>
  <si>
    <t>CO0909</t>
  </si>
  <si>
    <t>CO0916</t>
  </si>
  <si>
    <t>CO0917</t>
  </si>
  <si>
    <t>CO0925</t>
  </si>
  <si>
    <t>CO0926</t>
  </si>
  <si>
    <t>CO0933</t>
  </si>
  <si>
    <t>CO0934</t>
  </si>
  <si>
    <t>CO0941</t>
  </si>
  <si>
    <t>CO0942</t>
  </si>
  <si>
    <t>CO0949</t>
  </si>
  <si>
    <t>CO0950</t>
  </si>
  <si>
    <t>CO0957</t>
  </si>
  <si>
    <t>CO0958</t>
  </si>
  <si>
    <t>CO0965</t>
  </si>
  <si>
    <t>CO0966</t>
  </si>
  <si>
    <t>CO0973</t>
  </si>
  <si>
    <t>CO0974</t>
  </si>
  <si>
    <t>CO0981</t>
  </si>
  <si>
    <t>CO0982</t>
  </si>
  <si>
    <t>CO0990</t>
  </si>
  <si>
    <t>CO0991</t>
  </si>
  <si>
    <t>CO0998</t>
  </si>
  <si>
    <t>CO0999</t>
  </si>
  <si>
    <t>CO1006</t>
  </si>
  <si>
    <t>CO1007</t>
  </si>
  <si>
    <t>CO1014</t>
  </si>
  <si>
    <t>CO1015</t>
  </si>
  <si>
    <t>CO1022</t>
  </si>
  <si>
    <t>CO1023</t>
  </si>
  <si>
    <t>CO1030</t>
  </si>
  <si>
    <t>CO1031</t>
  </si>
  <si>
    <t>CO1038</t>
  </si>
  <si>
    <t>CO1039</t>
  </si>
  <si>
    <t>GC0001</t>
  </si>
  <si>
    <t>GC0002</t>
  </si>
  <si>
    <t>GC0003</t>
  </si>
  <si>
    <t>GC0004</t>
  </si>
  <si>
    <t>GC0005</t>
  </si>
  <si>
    <t>GC0006</t>
  </si>
  <si>
    <t>GC0007</t>
  </si>
  <si>
    <t>GC0008</t>
  </si>
  <si>
    <t>GC0009</t>
  </si>
  <si>
    <t>GC0010</t>
  </si>
  <si>
    <t>GC0011</t>
  </si>
  <si>
    <t>GC0012</t>
  </si>
  <si>
    <t>GC0013</t>
  </si>
  <si>
    <t>GC0014</t>
  </si>
  <si>
    <t>GC0015</t>
  </si>
  <si>
    <t>GC0016</t>
  </si>
  <si>
    <t>GC0017</t>
  </si>
  <si>
    <t>GC0018</t>
  </si>
  <si>
    <t>GC0019</t>
  </si>
  <si>
    <t>GC0020</t>
  </si>
  <si>
    <t>GC0021</t>
  </si>
  <si>
    <t>GC0022</t>
  </si>
  <si>
    <t>GC0023</t>
  </si>
  <si>
    <t>GC0024</t>
  </si>
  <si>
    <t>GC0025</t>
  </si>
  <si>
    <t>GC0026</t>
  </si>
  <si>
    <t>GC0027</t>
  </si>
  <si>
    <t>GC0028</t>
  </si>
  <si>
    <t>GC0029</t>
  </si>
  <si>
    <t>GC0030</t>
  </si>
  <si>
    <t>GC0031</t>
  </si>
  <si>
    <t>GC0032</t>
  </si>
  <si>
    <t>GC0033</t>
  </si>
  <si>
    <t>GC0034</t>
  </si>
  <si>
    <t>GC0035</t>
  </si>
  <si>
    <t>GC0036</t>
  </si>
  <si>
    <t>GC0037</t>
  </si>
  <si>
    <t>GC0038</t>
  </si>
  <si>
    <t>GC0039</t>
  </si>
  <si>
    <t>GC0040</t>
  </si>
  <si>
    <t>GC0041</t>
  </si>
  <si>
    <t>GC0042</t>
  </si>
  <si>
    <t>GC0043</t>
  </si>
  <si>
    <t>GC0044</t>
  </si>
  <si>
    <t>GC0045</t>
  </si>
  <si>
    <t>GC0046</t>
  </si>
  <si>
    <t>GC0047</t>
  </si>
  <si>
    <t>GC0048</t>
  </si>
  <si>
    <t>GC0049</t>
  </si>
  <si>
    <t>GC0050</t>
  </si>
  <si>
    <t>GC0051</t>
  </si>
  <si>
    <t>GC0052</t>
  </si>
  <si>
    <t>GC0053</t>
  </si>
  <si>
    <t>GC0054</t>
  </si>
  <si>
    <t>GC0055</t>
  </si>
  <si>
    <t>GC0056</t>
  </si>
  <si>
    <t>GC0057</t>
  </si>
  <si>
    <t>GC0058</t>
  </si>
  <si>
    <t>GC0059</t>
  </si>
  <si>
    <t>GC0060</t>
  </si>
  <si>
    <t>GC0061</t>
  </si>
  <si>
    <t>GC0062</t>
  </si>
  <si>
    <t>GC0063</t>
  </si>
  <si>
    <t>GC0064</t>
  </si>
  <si>
    <t>GC0065</t>
  </si>
  <si>
    <t>GC0066</t>
  </si>
  <si>
    <t>GC0067</t>
  </si>
  <si>
    <t>GC0068</t>
  </si>
  <si>
    <t>GC0069</t>
  </si>
  <si>
    <t>GC0070</t>
  </si>
  <si>
    <t>GC0071</t>
  </si>
  <si>
    <t>GC0072</t>
  </si>
  <si>
    <t>OV0124</t>
  </si>
  <si>
    <t>OV0125</t>
  </si>
  <si>
    <t>TC0001</t>
  </si>
  <si>
    <t>TC0002</t>
  </si>
  <si>
    <t>TC0003</t>
  </si>
  <si>
    <t>TC0004</t>
  </si>
  <si>
    <t>TC0005</t>
  </si>
  <si>
    <t>TC0006</t>
  </si>
  <si>
    <t>TC0007</t>
  </si>
  <si>
    <t>TC0008</t>
  </si>
  <si>
    <t>TC0013</t>
  </si>
  <si>
    <t>TC0014</t>
  </si>
  <si>
    <t>TC0015</t>
  </si>
  <si>
    <t>Verblijfsdag A (lichte verzorgingsgraad) - beveiligingsniveau 2</t>
  </si>
  <si>
    <t>Verblijfsdag A (lichte verzorgingsgraad) - beveiligingsniveau 3</t>
  </si>
  <si>
    <t>Verblijfsdag A (lichte verzorgingsgraad) - beveiligingsniveau 4</t>
  </si>
  <si>
    <t>Verblijfsdag B (beperkte verzorgingsgraad) - beveiligingsniveau 2</t>
  </si>
  <si>
    <t>Verblijfsdag B (beperkte verzorgingsgraad) - beveiligingsniveau 3</t>
  </si>
  <si>
    <t>Verblijfsdag B (beperkte verzorgingsgraad) - beveiligingsniveau 4</t>
  </si>
  <si>
    <t>Verblijfsdag C (matige verzorgingsgraad) - beveiligingsniveau 2</t>
  </si>
  <si>
    <t>Verblijfsdag C (matige verzorgingsgraad) - beveiligingsniveau 3</t>
  </si>
  <si>
    <t>Verblijfsdag C (matige verzorgingsgraad) - beveiligingsniveau 4</t>
  </si>
  <si>
    <t>Verblijfsdag D (gemiddelde verzorgingsgraad) - beveiligingsniveau 2</t>
  </si>
  <si>
    <t>Verblijfsdag D (gemiddelde verzorgingsgraad) - beveiligingsniveau 3</t>
  </si>
  <si>
    <t>Verblijfsdag D (gemiddelde verzorgingsgraad) - beveiligingsniveau 4</t>
  </si>
  <si>
    <t>Verblijfsdag E (intensieve verzorgingsgraad) - beveiligingsniveau 2</t>
  </si>
  <si>
    <t>Verblijfsdag E (intensieve verzorgingsgraad) - beveiligingsniveau 3</t>
  </si>
  <si>
    <t>Verblijfsdag E (intensieve verzorgingsgraad) - beveiligingsniveau 4</t>
  </si>
  <si>
    <t>Verblijfsdag F (extra intensieve verzorgingsgraad) - beveiligingsniveau 2</t>
  </si>
  <si>
    <t>Verblijfsdag F (extra intensieve verzorgingsgraad) - beveiligingsniveau 3</t>
  </si>
  <si>
    <t>Verblijfsdag F (extra intensieve verzorgingsgraad) - beveiligingsniveau 4</t>
  </si>
  <si>
    <t>Verblijfsdag G (zeer intensieve verzorgingsgraad) - beveiligingsniveau 2</t>
  </si>
  <si>
    <t>Verblijfsdag G (zeer intensieve verzorgingsgraad) - beveiligingsniveau 3</t>
  </si>
  <si>
    <t>Verblijfsdag G (zeer intensieve verzorgingsgraad) - beveiligingsniveau 4</t>
  </si>
  <si>
    <t>Transitieprestatie</t>
  </si>
  <si>
    <t>Facultatieve prestatie</t>
  </si>
  <si>
    <t>Toeslag tolk gebarentaal / communicatiespecialist 5 minuten</t>
  </si>
  <si>
    <t>Toeslag tolk gebarentaal / communicatiespecialist 15 minuten</t>
  </si>
  <si>
    <t>Toeslag tolk gebarentaal / communicatiespecialist 30 minuten</t>
  </si>
  <si>
    <t>Toeslag tolk gebarentaal / communicatiespecialist 45 minuten</t>
  </si>
  <si>
    <t>Toeslag tolk gebarentaal / communicatiespecialist 60 minuten</t>
  </si>
  <si>
    <t>Toeslag tolk gebarentaal / communicatiespecialist 75 minuten</t>
  </si>
  <si>
    <t>Toeslag tolk gebarentaal / communicatiespecialist 90 minuten</t>
  </si>
  <si>
    <t>Toeslag tolk gebarentaal / communicatiespecialist 120 minuten</t>
  </si>
  <si>
    <t>Toeslag ambulante methadonverstrekking (AMV)</t>
  </si>
  <si>
    <t>Toeslag repetitieve Transcraniële Magnetische Stimulatie (rTMS)</t>
  </si>
  <si>
    <t>Toeslag Spravato</t>
  </si>
  <si>
    <t>Diagnostiek</t>
  </si>
  <si>
    <t>Consulttype</t>
  </si>
  <si>
    <t>Duur</t>
  </si>
  <si>
    <t>Vanaf 5 minuten</t>
  </si>
  <si>
    <t>Vanaf 15 minuten</t>
  </si>
  <si>
    <t>Vanaf 30 minuten</t>
  </si>
  <si>
    <t>Vanaf 45 minuten</t>
  </si>
  <si>
    <t>Vanaf 60 minuten</t>
  </si>
  <si>
    <t>Vanaf 75 minuten</t>
  </si>
  <si>
    <t>Vanaf 90 minuten</t>
  </si>
  <si>
    <t>Vanaf 120 minuten</t>
  </si>
  <si>
    <t>Forensische en beveiligde zorg - klinische zorg</t>
  </si>
  <si>
    <t>Forensische en beveiligde zorg - niet klinische of ambulante zorg</t>
  </si>
  <si>
    <t>Setting</t>
  </si>
  <si>
    <t>Overige beroepen</t>
  </si>
  <si>
    <t>Arts - specialist (Wet Big artikel 14)</t>
  </si>
  <si>
    <t>Klinisch (neuro)psycholoog (Wet Big artikel 14)</t>
  </si>
  <si>
    <t>Verpleegkundig specialist geestelijke gezondheidszorg (Wet Big artikel 14)</t>
  </si>
  <si>
    <t>Arts (Wet Big artikel 3)</t>
  </si>
  <si>
    <t>Gezondheidszorgpsycholoog (Wet Big artikel 3)</t>
  </si>
  <si>
    <t>Psychotherapeut (Wet Big artikel 3)</t>
  </si>
  <si>
    <t>Verpleegkundige (Wet Big artikel 3)</t>
  </si>
  <si>
    <t>Beroepscategorie</t>
  </si>
  <si>
    <t>Tarief 2022</t>
  </si>
  <si>
    <t>Individuele consulten</t>
  </si>
  <si>
    <t>Groepsgrootte</t>
  </si>
  <si>
    <t>Groepsconsulten</t>
  </si>
  <si>
    <t>Omzet vanuit tabblad</t>
  </si>
  <si>
    <t>Productiegegevens 2019</t>
  </si>
  <si>
    <t>Toeslagen</t>
  </si>
  <si>
    <t>Fictieve omzet 2022</t>
  </si>
  <si>
    <t>Materieel (voorlopig)</t>
  </si>
  <si>
    <t>Personeel (voorlopig)</t>
  </si>
  <si>
    <t>Personeel (definitief)</t>
  </si>
  <si>
    <t>Materieel (definitief)</t>
  </si>
  <si>
    <t>85:15 (voorlopig)</t>
  </si>
  <si>
    <t>85:15 (definitief)</t>
  </si>
  <si>
    <t>90:10 (voorlopig)</t>
  </si>
  <si>
    <t>90:10 (definitief)</t>
  </si>
  <si>
    <t>Aantal unieke patiënten</t>
  </si>
  <si>
    <t>Invulinstructie</t>
  </si>
  <si>
    <t>Kapitaallasten</t>
  </si>
  <si>
    <t>Aandeel kapitaallasten</t>
  </si>
  <si>
    <t>g-ggz (behandeling)</t>
  </si>
  <si>
    <t>g-ggz (verblijf)</t>
  </si>
  <si>
    <t>Totaalindex 2019</t>
  </si>
  <si>
    <t>Totaalindex 2020</t>
  </si>
  <si>
    <t>Tarief prijspeil 2022</t>
  </si>
  <si>
    <t>Aantal schadelastjaar 2019</t>
  </si>
  <si>
    <t>Achtergrond</t>
  </si>
  <si>
    <t>Aanleverinstructie</t>
  </si>
  <si>
    <t>75:25 (voorlopig)</t>
  </si>
  <si>
    <t>75:25 (definitief)</t>
  </si>
  <si>
    <t>Aantal prestaties</t>
  </si>
  <si>
    <t>Omzet o.b.v. max-tarief 2019</t>
  </si>
  <si>
    <t>Omzet o.b.v. max-tarief 2020</t>
  </si>
  <si>
    <t>Omzet o.b.v. max-tarief 2022</t>
  </si>
  <si>
    <t>Subtotaal behandeling</t>
  </si>
  <si>
    <t>Subtotaal verblijf</t>
  </si>
  <si>
    <t>Subtotaal overig</t>
  </si>
  <si>
    <t>Onderdeel</t>
  </si>
  <si>
    <t>Beroepscategorie (individuele consulten)</t>
  </si>
  <si>
    <t>Setting (individuele consulten)</t>
  </si>
  <si>
    <t>Algemene opmerkingen</t>
  </si>
  <si>
    <t>Overige prestaties</t>
  </si>
  <si>
    <t>Misbruik of verwaarlozing - vanaf 250 tot en met 799 minuten</t>
  </si>
  <si>
    <t>Misbruik of verwaarlozing - vanaf 800 tot en met 1799 minuten</t>
  </si>
  <si>
    <t>Misbruik of verwaarlozing - vanaf 1800 tot en met 2999 minuten</t>
  </si>
  <si>
    <t>Misbruik of verwaarlozing - vanaf 3000 tot en met 5999 minuten</t>
  </si>
  <si>
    <t>Misbruik of verwaarlozing - vanaf 6000 tot en met 11999 minuten</t>
  </si>
  <si>
    <t>Misbruik of verwaarlozing - vanaf 12000 tot en met 17999 minuten</t>
  </si>
  <si>
    <t>Misbruik of verwaarlozing - vanaf 18000 tot en met 23999 minuten</t>
  </si>
  <si>
    <t>Misbruik of verwaarlozing - vanaf 24000 tot en met 29999 minuten</t>
  </si>
  <si>
    <t>Misbruik of verwaarlozing - vanaf 30000 minuten</t>
  </si>
  <si>
    <t>Restgroep diagnoses - vanaf 18000 tot en met 23999 minuten</t>
  </si>
  <si>
    <t>Restgroep diagnoses - vanaf 24000 tot en met 29999 minuten</t>
  </si>
  <si>
    <t>Restgroep diagnoses - vanaf 30000 minuten</t>
  </si>
  <si>
    <t>Seksuele stoornis - vanaf 250 tot en met 799 minuten</t>
  </si>
  <si>
    <t>Seksuele stoornis - vanaf 800 tot en met 1799 minuten</t>
  </si>
  <si>
    <t>Seksuele stoornis - vanaf 1800 tot en met 2999 minuten</t>
  </si>
  <si>
    <t>Seksuele stoornis - vanaf 3000 tot en met 5999 minuten</t>
  </si>
  <si>
    <t>Seksuele stoornis - vanaf 6000 tot en met 11999 minuten</t>
  </si>
  <si>
    <t>Seksuele stoornis - vanaf 12000 tot en met 17999 minuten</t>
  </si>
  <si>
    <t>Seksuele stoornis - vanaf 18000 tot en met 23999 minuten</t>
  </si>
  <si>
    <t>Seksuele stoornis - vanaf 24000 tot en met 29999 minuten</t>
  </si>
  <si>
    <t>Seksuele stoornis - vanaf 30000 minuten</t>
  </si>
  <si>
    <t>Impulsbeheersing - vanaf 250 tot en met 799 minuten</t>
  </si>
  <si>
    <t>Impulsbeheersing - vanaf 800 tot en met 1799 minuten</t>
  </si>
  <si>
    <t>Impulsbeheersing - vanaf 1800 tot en met 2999 minuten</t>
  </si>
  <si>
    <t>Impulsbeheersing - vanaf 3000 tot en met 5999 minuten</t>
  </si>
  <si>
    <t>Impulsbeheersing - vanaf 6000 tot en met 11999 minuten</t>
  </si>
  <si>
    <t>Impulsbeheersing - vanaf 12000 tot en met 17999 minuten</t>
  </si>
  <si>
    <t>Impulsbeheersing - vanaf 18000 tot en met 23999 minuten</t>
  </si>
  <si>
    <t>Impulsbeheersing - vanaf 24000 tot en met 29999 minuten</t>
  </si>
  <si>
    <t>Impulsbeheersing - vanaf 30000 minuten</t>
  </si>
  <si>
    <t>Aan een middel - vanaf 250 tot en met 799 minuten</t>
  </si>
  <si>
    <t>Aan een middel - vanaf 800 tot en met 1799 minuten</t>
  </si>
  <si>
    <t>Aan een middel - vanaf 1800 tot en met 2999 minuten</t>
  </si>
  <si>
    <t>Aan een middel - vanaf 3000 tot en met 5999 minuten</t>
  </si>
  <si>
    <t>Aan een middel - vanaf 6000 tot en met 11999 minuten</t>
  </si>
  <si>
    <t>Aan een middel - vanaf 12000 tot en met 17999 minuten</t>
  </si>
  <si>
    <t>Aan een middel - vanaf 18000 tot en met 23999 minuten</t>
  </si>
  <si>
    <t>Aan een middel - vanaf 24000 tot en met 29999 minuten</t>
  </si>
  <si>
    <t>Aan een middel - vanaf 30000 minuten</t>
  </si>
  <si>
    <t>Persoonlijkheidsstoornissen - vanaf 250 tot en met 799 minuten</t>
  </si>
  <si>
    <t>Persoonlijkheidsstoornissen - vanaf 800 tot en met 1799 minuten</t>
  </si>
  <si>
    <t>Persoonlijkheidsstoornissen - vanaf 1800 tot en met 2999 minuten</t>
  </si>
  <si>
    <t>Persoonlijkheidsstoornissen - vanaf 3000 tot en met 5999 minuten</t>
  </si>
  <si>
    <t>Persoonlijkheidsstoornissen - vanaf 6000 tot en met 11999 minuten</t>
  </si>
  <si>
    <t>Persoonlijkheidsstoornissen - vanaf 12000 tot en met 17999 minuten</t>
  </si>
  <si>
    <t>Persoonlijkheidsstoornissen - vanaf 18000 tot en met 23999 minuten</t>
  </si>
  <si>
    <t>Persoonlijkheidsstoornissen - vanaf 24000 tot en met 29999 minuten</t>
  </si>
  <si>
    <t>Persoonlijkheidsstoornissen - vanaf 30000 minuten</t>
  </si>
  <si>
    <t>Verblijfssoort A1 (verblijfsintensiteit licht, beveiligingsniveau laag)</t>
  </si>
  <si>
    <t>Verblijfssoort A2 (verblijfsintensiteit licht, beveiligingsniveau gemiddeld)</t>
  </si>
  <si>
    <t>Verblijfssoort A3 (verblijfsintensiteit licht, beveiligingsniveau hoog)</t>
  </si>
  <si>
    <t>Verblijfssoort A4 (verblijfsintensiteit licht, beveiligingsniveau zeer hoog)</t>
  </si>
  <si>
    <t>Verblijfssoort B1 (verblijfsintensiteit beperkt, beveiligingsniveau laag)</t>
  </si>
  <si>
    <t>Verblijfssoort B2 (verblijfsintensiteit beperkt, beveiligingsniveau gemiddeld)</t>
  </si>
  <si>
    <t>Verblijfssoort B3 (verblijfsintensiteit beperkt, beveiligingsniveau hoog)</t>
  </si>
  <si>
    <t>Verblijfssoort B4 (verblijfsintensiteit beperkt, beveiligingsniveau zeer hoog)</t>
  </si>
  <si>
    <t>Verblijfssoort C1 (verblijfsintensiteit matig, beveiligingsniveau laag)</t>
  </si>
  <si>
    <t>Verblijfssoort C2 (verblijfsintensiteit matig, beveiligingsniveau gemiddeld)</t>
  </si>
  <si>
    <t>Verblijfssoort C3 (verblijfsintensiteit matig, beveiligingsniveau hoog)</t>
  </si>
  <si>
    <t>Verblijfssoort C4 (verblijfsintensiteit matig, beveiligingsniveau zeer hoog)</t>
  </si>
  <si>
    <t>Verblijfssoort D1 (verblijfsintensiteit gemiddeld, beveiligingsniveau laag)</t>
  </si>
  <si>
    <t>Verblijfssoort D2 (verblijfsintensiteit gemiddeld, beveiligingsniveau gemiddeld)</t>
  </si>
  <si>
    <t>Verblijfssoort D3 (verblijfsintensiteit gemiddeld, beveiligingsniveau hoog)</t>
  </si>
  <si>
    <t>Verblijfssoort D4 (verblijfsintensiteit gemiddeld, beveiligingsniveau zeer hoog)</t>
  </si>
  <si>
    <t>Verblijfssoort E1 (verblijfsintensiteit intensief, beveiligingsniveau laag)</t>
  </si>
  <si>
    <t>Verblijfssoort E2 (verblijfsintensiteit intensief, beveiligingsniveau gemiddeld)</t>
  </si>
  <si>
    <t>Verblijfssoort E3 (verblijfsintensiteit intensief, beveiligingsniveau hoog)</t>
  </si>
  <si>
    <t>Verblijfssoort E4 (verblijfsintensiteit intensief beveiligingsniveau zeer hoog)</t>
  </si>
  <si>
    <t>Verblijfssoort F1 (verblijfsintensiteit extra intensief, beveiligingsniveau laag)</t>
  </si>
  <si>
    <t>Verblijfssoort F2 (verblijfsintensiteit extra intensief, beveiligingsniveau gemiddeld)</t>
  </si>
  <si>
    <t>Verblijfssoort F3 (verblijfsintensiteit extra intensief, beveiligingsniveau hoog)</t>
  </si>
  <si>
    <t>Verblijfssoort F4 (verblijfsintensiteit extra intensief beveiligingsniveau zeer hoog)</t>
  </si>
  <si>
    <t>Verblijfssoort G1 (verblijfsintensiteit zeer intensief, beveiligingsniveau laag)</t>
  </si>
  <si>
    <t>Verblijfssoort G2 (verblijfsintensiteit zeer intensief, beveiligingsniveau gemiddeld)</t>
  </si>
  <si>
    <t>Verblijfssoort G3 (verblijfsintensiteit zeer intensief, beveiligingsniveau hoog)</t>
  </si>
  <si>
    <t>Verblijfssoort G4 (verblijfsintensiteit zeer intensief beveiligingsniveau zeer hoog)</t>
  </si>
  <si>
    <t>Opslag sglvg+ op beveiligingsniveau 2</t>
  </si>
  <si>
    <t>Forensisch Psychiatrisch Toezicht (fpt) - per dag</t>
  </si>
  <si>
    <t>Elektroconvulsie therapie (ect) - per verrichting</t>
  </si>
  <si>
    <t>Ambulante methadon verstrekking (amv) - per verrichting</t>
  </si>
  <si>
    <t>Toeslag tolk gebarentaal / communicatiespecialist - per dbbc</t>
  </si>
  <si>
    <t>Toeslag EVBG (extreem vlucht - en beheersgevaarlijk) - per client per dag</t>
  </si>
  <si>
    <t>10B001</t>
  </si>
  <si>
    <t>10B864</t>
  </si>
  <si>
    <t>10B865</t>
  </si>
  <si>
    <t>10B866</t>
  </si>
  <si>
    <t>10B002</t>
  </si>
  <si>
    <t>10B871</t>
  </si>
  <si>
    <t>10B872</t>
  </si>
  <si>
    <t>10B873</t>
  </si>
  <si>
    <t>10B874</t>
  </si>
  <si>
    <t>10B875</t>
  </si>
  <si>
    <t>10B876</t>
  </si>
  <si>
    <t>10B877</t>
  </si>
  <si>
    <t>10B878</t>
  </si>
  <si>
    <t>10B879</t>
  </si>
  <si>
    <t>10B880</t>
  </si>
  <si>
    <t>10B881</t>
  </si>
  <si>
    <t>10B882</t>
  </si>
  <si>
    <t>10B883</t>
  </si>
  <si>
    <t>10B884</t>
  </si>
  <si>
    <t>10B885</t>
  </si>
  <si>
    <t>10B886</t>
  </si>
  <si>
    <t>10B887</t>
  </si>
  <si>
    <t>10B888</t>
  </si>
  <si>
    <t>10B889</t>
  </si>
  <si>
    <t>10B890</t>
  </si>
  <si>
    <t>10B891</t>
  </si>
  <si>
    <t>10B892</t>
  </si>
  <si>
    <t>10B893</t>
  </si>
  <si>
    <t>10B894</t>
  </si>
  <si>
    <t>10B895</t>
  </si>
  <si>
    <t>10B896</t>
  </si>
  <si>
    <t>10B897</t>
  </si>
  <si>
    <t>10B898</t>
  </si>
  <si>
    <t>10B899</t>
  </si>
  <si>
    <t>10B900</t>
  </si>
  <si>
    <t>10B901</t>
  </si>
  <si>
    <t>10B902</t>
  </si>
  <si>
    <t>10B903</t>
  </si>
  <si>
    <t>10B904</t>
  </si>
  <si>
    <t>10B905</t>
  </si>
  <si>
    <t>10B906</t>
  </si>
  <si>
    <t>10B907</t>
  </si>
  <si>
    <t>10B908</t>
  </si>
  <si>
    <t>10B909</t>
  </si>
  <si>
    <t>10B910</t>
  </si>
  <si>
    <t>10B911</t>
  </si>
  <si>
    <t>10B912</t>
  </si>
  <si>
    <t>10B913</t>
  </si>
  <si>
    <t>10B914</t>
  </si>
  <si>
    <t>10B915</t>
  </si>
  <si>
    <t>10B916</t>
  </si>
  <si>
    <t>10B917</t>
  </si>
  <si>
    <t>10B918</t>
  </si>
  <si>
    <t>10B919</t>
  </si>
  <si>
    <t>10B920</t>
  </si>
  <si>
    <t>10B921</t>
  </si>
  <si>
    <t>10B922</t>
  </si>
  <si>
    <t>10B923</t>
  </si>
  <si>
    <t>10B924</t>
  </si>
  <si>
    <t>10B925</t>
  </si>
  <si>
    <t>10B926</t>
  </si>
  <si>
    <t>10B927</t>
  </si>
  <si>
    <t>10B928</t>
  </si>
  <si>
    <t>10B929</t>
  </si>
  <si>
    <t>10B930</t>
  </si>
  <si>
    <t>10B931</t>
  </si>
  <si>
    <t>10B932</t>
  </si>
  <si>
    <t>10B933</t>
  </si>
  <si>
    <t>10B934</t>
  </si>
  <si>
    <t>10B935</t>
  </si>
  <si>
    <t>10B936</t>
  </si>
  <si>
    <t>10B937</t>
  </si>
  <si>
    <t>10B938</t>
  </si>
  <si>
    <t>10B939</t>
  </si>
  <si>
    <t>10B940</t>
  </si>
  <si>
    <t>10B941</t>
  </si>
  <si>
    <t>10B942</t>
  </si>
  <si>
    <t>act_8.5.20</t>
  </si>
  <si>
    <t>act_8.5.21</t>
  </si>
  <si>
    <t>act_8.5.22</t>
  </si>
  <si>
    <t>act_8.5.23</t>
  </si>
  <si>
    <t>act_8.5.24</t>
  </si>
  <si>
    <t>act_8.5.25</t>
  </si>
  <si>
    <t>act_8.5.26</t>
  </si>
  <si>
    <t>act_8.5.27</t>
  </si>
  <si>
    <t>act_8.5.28</t>
  </si>
  <si>
    <t>act_8.5.29</t>
  </si>
  <si>
    <t>act_8.5.30</t>
  </si>
  <si>
    <t>act_8.5.31</t>
  </si>
  <si>
    <t>act_8.5.32</t>
  </si>
  <si>
    <t>act_8.5.33</t>
  </si>
  <si>
    <t>act_8.5.34</t>
  </si>
  <si>
    <t>act_8.5.35</t>
  </si>
  <si>
    <t>act_8.5.36</t>
  </si>
  <si>
    <t>act_8.5.37</t>
  </si>
  <si>
    <t>act_8.5.38</t>
  </si>
  <si>
    <t>act_8.5.39</t>
  </si>
  <si>
    <t>act_8.5.40</t>
  </si>
  <si>
    <t>act_8.5.41</t>
  </si>
  <si>
    <t>act_8.5.42</t>
  </si>
  <si>
    <t>act_8.5.43</t>
  </si>
  <si>
    <t>act_8.5.44</t>
  </si>
  <si>
    <t>act_8.5.45</t>
  </si>
  <si>
    <t>act_8.5.46</t>
  </si>
  <si>
    <t>act_8.5.47</t>
  </si>
  <si>
    <t>10B016</t>
  </si>
  <si>
    <t>10B017</t>
  </si>
  <si>
    <t>10B018</t>
  </si>
  <si>
    <t>10B019</t>
  </si>
  <si>
    <t>10B020</t>
  </si>
  <si>
    <t>10B021</t>
  </si>
  <si>
    <t>10B022</t>
  </si>
  <si>
    <t>10B023</t>
  </si>
  <si>
    <t>10B024</t>
  </si>
  <si>
    <t>10B025</t>
  </si>
  <si>
    <t>10B026</t>
  </si>
  <si>
    <t>10B027</t>
  </si>
  <si>
    <t>10B028</t>
  </si>
  <si>
    <t>10B029</t>
  </si>
  <si>
    <t>10B030</t>
  </si>
  <si>
    <t>10B031</t>
  </si>
  <si>
    <t>10B032</t>
  </si>
  <si>
    <t>10B033</t>
  </si>
  <si>
    <t>10B034</t>
  </si>
  <si>
    <t>10B035</t>
  </si>
  <si>
    <t>10B036</t>
  </si>
  <si>
    <t>10B037</t>
  </si>
  <si>
    <t>10B038</t>
  </si>
  <si>
    <t>10B039</t>
  </si>
  <si>
    <t>10B040</t>
  </si>
  <si>
    <t>10B041</t>
  </si>
  <si>
    <t>10B042</t>
  </si>
  <si>
    <t>10B043</t>
  </si>
  <si>
    <t>10B007</t>
  </si>
  <si>
    <t>10B008</t>
  </si>
  <si>
    <t>10B009</t>
  </si>
  <si>
    <t>act_10.4</t>
  </si>
  <si>
    <t>act_10.5</t>
  </si>
  <si>
    <t>10B010</t>
  </si>
  <si>
    <t>Dagbesteding sociaal beveiligingsniveau laag - per client per uur</t>
  </si>
  <si>
    <t>Dagbesteding activering beveiligingsniveau laag - per client per uur</t>
  </si>
  <si>
    <t>Dagbesteding educatie beveiligingsniveau laag - per client per uur</t>
  </si>
  <si>
    <t>Dagbesteding arbeidsmatig beveiligingsniveau laag - per client per uur</t>
  </si>
  <si>
    <t>Dagbesteding overig beveiligingsniveau laag - per client per uur</t>
  </si>
  <si>
    <t>act_9.13</t>
  </si>
  <si>
    <t>act_9.11</t>
  </si>
  <si>
    <t>act_9.15</t>
  </si>
  <si>
    <t>act_9.16</t>
  </si>
  <si>
    <t>act_9.17</t>
  </si>
  <si>
    <t>act_9.19</t>
  </si>
  <si>
    <t>10B011</t>
  </si>
  <si>
    <t>10B012</t>
  </si>
  <si>
    <t>10B013</t>
  </si>
  <si>
    <t>10B014</t>
  </si>
  <si>
    <t>10B015</t>
  </si>
  <si>
    <t>Dagbesteding sociaal beveiligingsniveau midden, hoog of zeer hoog - per client per uur</t>
  </si>
  <si>
    <t>Dagbesteding activering beveiligingsniveau midden, hoog of zeer hoog - per client per uur</t>
  </si>
  <si>
    <t>Dagbesteding educatie beveiligingsniveau midden, hoog of zeer hoog - per client per uur</t>
  </si>
  <si>
    <t>Dagbesteding arbeidsmatig beveiligingsniveau midden, hoog of zeer hoog - per client per uur</t>
  </si>
  <si>
    <t>Dagbesteding overig beveiligingsniveau midden, hoog of zeer hoog - per client per uur</t>
  </si>
  <si>
    <t>act_9.12</t>
  </si>
  <si>
    <t>act_9.14</t>
  </si>
  <si>
    <t>act_9.18</t>
  </si>
  <si>
    <t>act_9.20</t>
  </si>
  <si>
    <t>10C011</t>
  </si>
  <si>
    <t>10C012</t>
  </si>
  <si>
    <t>10C013</t>
  </si>
  <si>
    <t>10C014</t>
  </si>
  <si>
    <t>10C015</t>
  </si>
  <si>
    <t>-</t>
  </si>
  <si>
    <t>Contractnummer 2019</t>
  </si>
  <si>
    <t>Stoornis kindertijd - vanaf 250 tot en met 799 minuten</t>
  </si>
  <si>
    <t>Stoornis kindertijd - vanaf 800 tot en met 1799 minuten</t>
  </si>
  <si>
    <t>Stoornis kindertijd - vanaf 1800 tot en met 2999 minuten</t>
  </si>
  <si>
    <t>Stoornis kindertijd - vanaf 3000 tot en met 5999 minuten</t>
  </si>
  <si>
    <t>Stoornis kindertijd - vanaf 6000 tot en met 11999 minuten</t>
  </si>
  <si>
    <t>Stoornis kindertijd - vanaf 12000 tot en met 17999 minuten</t>
  </si>
  <si>
    <t>Stoornis kindertijd - vanaf 18000 to en met 23999 minuten</t>
  </si>
  <si>
    <t>Stoornis kindertijd - vanaf 24000 to en met 29999 minuten</t>
  </si>
  <si>
    <t>Stoornis kindertijd - vanaf 30000 minuten</t>
  </si>
  <si>
    <t>VD0002</t>
  </si>
  <si>
    <t>Verblijfsdag A (lichte verzorgingsgraad) - beveiligingsniveau 1</t>
  </si>
  <si>
    <t>VD0004</t>
  </si>
  <si>
    <t>VD0006</t>
  </si>
  <si>
    <t>VD0008</t>
  </si>
  <si>
    <t>VD0010</t>
  </si>
  <si>
    <t>Verblijfsdag B (beperkte verzorgingsgraad) - beveiligingsniveau 1</t>
  </si>
  <si>
    <t>VD0012</t>
  </si>
  <si>
    <t>VD0014</t>
  </si>
  <si>
    <t>VD0016</t>
  </si>
  <si>
    <t>VD0018</t>
  </si>
  <si>
    <t>Verblijfsdag C (matige verzorgingsgraad) - beveiligingsniveau 1</t>
  </si>
  <si>
    <t>VD0020</t>
  </si>
  <si>
    <t>VD0022</t>
  </si>
  <si>
    <t>VD0024</t>
  </si>
  <si>
    <t>VD0026</t>
  </si>
  <si>
    <t>Verblijfsdag D (gemiddelde verzorgingsgraad) - beveiligingsniveau 1</t>
  </si>
  <si>
    <t>VD0028</t>
  </si>
  <si>
    <t>VD0030</t>
  </si>
  <si>
    <t>VD0032</t>
  </si>
  <si>
    <t>VD0034</t>
  </si>
  <si>
    <t>Verblijfsdag E (intensieve verzorgingsgraad) - beveiligingsniveau 1</t>
  </si>
  <si>
    <t>VD0036</t>
  </si>
  <si>
    <t>VD0038</t>
  </si>
  <si>
    <t>VD0040</t>
  </si>
  <si>
    <t>VD0042</t>
  </si>
  <si>
    <t>Verblijfsdag F (extra intensieve verzorgingsgraad) - beveiligingsniveau 1</t>
  </si>
  <si>
    <t>VD0044</t>
  </si>
  <si>
    <t>VD0046</t>
  </si>
  <si>
    <t>VD0048</t>
  </si>
  <si>
    <t>VD0050</t>
  </si>
  <si>
    <t>Verblijfsdag G (zeer intensieve verzorgingsgraad) - beveiligingsniveau 1</t>
  </si>
  <si>
    <t>VD0052</t>
  </si>
  <si>
    <t>VD0054</t>
  </si>
  <si>
    <t>VD0056</t>
  </si>
  <si>
    <t>OV0003</t>
  </si>
  <si>
    <t>Elektroconvulsietherapie fz regulier</t>
  </si>
  <si>
    <t>OV0004</t>
  </si>
  <si>
    <t>Elektroconvulsietherapie fz complex</t>
  </si>
  <si>
    <t>OV0006</t>
  </si>
  <si>
    <t>Onderlinge dienstverlening</t>
  </si>
  <si>
    <t>OV0009</t>
  </si>
  <si>
    <t>Forensisch psychiatrisch toezicht</t>
  </si>
  <si>
    <t>OV0010</t>
  </si>
  <si>
    <t>Ambulante dagbesteding</t>
  </si>
  <si>
    <t>TC0011</t>
  </si>
  <si>
    <t>Toeslag reistijd tot 45 minuten - fz</t>
  </si>
  <si>
    <t>TC0012</t>
  </si>
  <si>
    <t>Toeslag reistijd vanaf 45 minuten - fz</t>
  </si>
  <si>
    <t>TV0002</t>
  </si>
  <si>
    <t>Toeslag extreem vlucht- en beheersgevaarlijk (EVBG) - fz</t>
  </si>
  <si>
    <t>TV0003</t>
  </si>
  <si>
    <t>Toeslag Sglvg+ (bij beveiligingsniveau 2) - fz</t>
  </si>
  <si>
    <t>TV0004</t>
  </si>
  <si>
    <t>Toeslag TBS - fz</t>
  </si>
  <si>
    <t>OFZ ambulant</t>
  </si>
  <si>
    <t>OFZ klinisch</t>
  </si>
  <si>
    <t>TBS ambulant</t>
  </si>
  <si>
    <t>TBS klinisch</t>
  </si>
  <si>
    <t>Omzet OFZ
(scenario A, uit tabblad)</t>
  </si>
  <si>
    <t>Omzet TBS
(scenario A, uit tabblad)</t>
  </si>
  <si>
    <t>Aantal per eenheid</t>
  </si>
  <si>
    <t>Aantal verblijfdsdagen</t>
  </si>
  <si>
    <t>Aantal verblijfsdagen</t>
  </si>
  <si>
    <t>fz (excl. kapitaallasten)</t>
  </si>
  <si>
    <r>
      <t xml:space="preserve">Voordat u dit bestand gaat invullen, verzoeken we u om aandacht te hebben voor de volgende punten:
- Verandert u niets aan de opbouw van het bestand om de verdere verwerking van de gegevens zo soepel mogelijk te laten verlopen.
- Baseert u de verschillende aantallen op dezelfde patiëntengroep, zodat het verschil zoveel als mogelijk bepaald wordt door het verschil in productstructuur. 
- Als er voor bepaalde patiënten geen passende prestatie bestaat in een van de berekeningen, verzoeken we u deze patiënten in alle berekeningen uit te sluiten.
- Voor het gehele bestand geldt dat alleen de </t>
    </r>
    <r>
      <rPr>
        <u/>
        <sz val="8"/>
        <color theme="1"/>
        <rFont val="Verdana"/>
        <family val="2"/>
      </rPr>
      <t>lichtblauwe vakjes</t>
    </r>
    <r>
      <rPr>
        <sz val="8"/>
        <color theme="1"/>
        <rFont val="Verdana"/>
        <family val="2"/>
      </rPr>
      <t xml:space="preserve"> ingevuld dienen te worden. 
Onderstaand beschrijven we welke dataset gebruikt moet worden voor DJI . Vervolgens wordt voor elk van de tabbladen een instructie gegeven wat u dient op te geven.
</t>
    </r>
    <r>
      <rPr>
        <b/>
        <sz val="8"/>
        <color theme="1"/>
        <rFont val="Verdana"/>
        <family val="2"/>
      </rPr>
      <t>Dataset DJI:</t>
    </r>
    <r>
      <rPr>
        <sz val="8"/>
        <color theme="1"/>
        <rFont val="Verdana"/>
        <family val="2"/>
      </rPr>
      <t xml:space="preserve">
De informatielevering aan de DJI dient voor scenario A (simulatie A) gebaseerd te zijn op de volledige dataset over schadejaar 2019 (geregistreerde productie voor DJI - forensische zorg).
</t>
    </r>
    <r>
      <rPr>
        <b/>
        <sz val="8"/>
        <color theme="1"/>
        <rFont val="Verdana"/>
        <family val="2"/>
      </rPr>
      <t>Contactgegevens &amp; instructie</t>
    </r>
    <r>
      <rPr>
        <sz val="8"/>
        <color theme="1"/>
        <rFont val="Verdana"/>
        <family val="2"/>
      </rPr>
      <t xml:space="preserve">
Bovenaan dit tabblad kunt u beginnen met het invullen van de contactgegevens van u en uw instelling. Deze gegevens kunnen we gebruiken om contact met u op te nemen, als we vragen hebben over de aangeleverde gegevens.
</t>
    </r>
    <r>
      <rPr>
        <b/>
        <sz val="8"/>
        <color theme="1"/>
        <rFont val="Verdana"/>
        <family val="2"/>
      </rPr>
      <t>1a t/m 1d. Productie OFZ en TBS voor Ambulant en Klinisch 2019</t>
    </r>
    <r>
      <rPr>
        <sz val="8"/>
        <color theme="1"/>
        <rFont val="Verdana"/>
        <family val="2"/>
      </rPr>
      <t xml:space="preserve">
In deze tabbladen geeft u per financieringsstroom (OFZ Ambulant, OFZ Klinisch, TBS Ambulant en TBS Klinisch) het aantal unieke patiënten, op basis waarvan u de gegevens hebt aangeleverd. Daarnaast vult u ook het contractnummer in voor deze financieringsstroom voor schadelastjaar 2019. Vervolgens kunt u in deze tabbladen de aantallen opgeven voor verschillende prestaties die binnen OFZ/TBS Ambulant en Klinisch zijn uitgevoerd. U geeft de aantallen op conform schadelastjaar 2019. Dit doet u in de daarvoor aangegeven vakjes in kolom D. Het tabblad berekent zelf wat uw referentieomzet zou zijn, op basis van geïndexeerde maximumtarieven. Het totaal verschijnt ook in het overzichtstabblad. Let op, deze geïndexeerde maximum tarieven zijn nog niet definitief en kunnen nog wijzigen.
</t>
    </r>
    <r>
      <rPr>
        <b/>
        <sz val="8"/>
        <color theme="1"/>
        <rFont val="Verdana"/>
        <family val="2"/>
      </rPr>
      <t>2a en 2b. Productie zorgprestatiemodel (scenario A)</t>
    </r>
    <r>
      <rPr>
        <sz val="8"/>
        <color theme="1"/>
        <rFont val="Verdana"/>
        <family val="2"/>
      </rPr>
      <t xml:space="preserve">
In dit tabblad kunt u de aantallen opgeven voor verschillende prestaties die u verwacht te leveren op basis van de geleverde zorg in schadelastjaar 2019. U geeft de aantallen op voor elk van de combinaties van setting, BIG-categorie en consulttype zoals uw instelling zelf gebruikt in de lopende simulatie. U gebruikt hiervoor alle zorg die u ook heeft ingevuld in tabbladen 1a t/m 1d. Dit doet u in de daarvoor aangegeven vakjes in kolom F. Het tabblad berekent zelf verder wat uw omzet zou zijn in het zorgprestatiemodel, op basis van de maximumtarieven van 2022. Het totaal verschijnt ook in het overzichtstabblad.</t>
    </r>
  </si>
  <si>
    <r>
      <t>In dit sjab</t>
    </r>
    <r>
      <rPr>
        <sz val="8"/>
        <rFont val="Verdana"/>
        <family val="2"/>
      </rPr>
      <t xml:space="preserve">loon kunt u de fz-productie van uw instelling opgeven, op basis van </t>
    </r>
    <r>
      <rPr>
        <b/>
        <u/>
        <sz val="8"/>
        <rFont val="Verdana"/>
        <family val="2"/>
      </rPr>
      <t>schadelastjaar 2019</t>
    </r>
    <r>
      <rPr>
        <sz val="8"/>
        <rFont val="Verdana"/>
        <family val="2"/>
      </rPr>
      <t>. Hierbij gaat het dus om de data van cliënten die in het jaar 2019 een traject gestart zijn bij de zorgaanbieder. Deze gegevens geeft de DJI inzicht in de mogelijke effecten van het zorgprestatiemodel op het macrokader in de fz en biedt lokale partijen ondersteunende informatie voor de inkoop 2022. Met dit sjabloon sluiten we aan bij het sjabloon van de NZa voor de ggz, waarbij er een focus ligt op het ophalen van de aantallen per consult.</t>
    </r>
    <r>
      <rPr>
        <sz val="8"/>
        <color theme="1"/>
        <rFont val="Verdana"/>
        <family val="2"/>
      </rPr>
      <t xml:space="preserve">
De productie vragen we uit op verschillende manieren. De eerste manier (in tabbladen 1a t/m 1d) is volgens de productstructuur, zoals die ten tijde van 2019 gold. Dat betekent dat we het aantal geleverde (deel)prestaties voor Overige Forensische Zorg (OFZ) Ambulant, OFZ Klinisch, TBS Ambulant en TBS Klinisch willen weten. Dit doen we om een referentiebedrag te kunnen berekenen op basis van maximumtarieven, geïndexeerd naar prijspeil 2022 (let op, deze zijn nog niet definitief en kunnen nog wijzigen!). We vermenigvuldigen de aantallen met het maximumtarief en komen tot een bedrag dat we vervolgens vergelijken met een vergelijkbaar bedrag uit scenario A. Als er geen tarieven bekend zijn (zoals bijvoorbeeld voor innovatieve prestaties), gebruiken we het gemiddelde vergoede bedrag geïndexeerd naar prijspeil 2022.
In dit sjabloon wordt alleen scenario A (simulatie A, tabbladen 2a en 2b) gevraagd. Hiervoor gebruikt u de combinatie van setting, BIG-categorie en consulttype, zoals u die zelf gebruikt in de lopende simulatie (aansluitend op de regelgeving NZA 2022 en het factsheet setting).
Bovengenoemde stukken zijn te vinden op de website van het zorgprestatiemodel:
(https://www.zorgprestatiemodel.nl/aan-de-slag/downloads)
We vermenigvuldigen de gesimuleerde aantallen met de tarieven uit de tariefbeschikking van 2022 en vergelijken de totaalsom met die van de oude productstructuur. Het verschil tussen deze bedragen geeft partijen lokaal en landelijk inzicht in een mogelijk effect van het invoeren van het zorgprestatiemodel.
Op de website van het zorgprestatiemodel (https://www.zorgprestatiemodel.nl/) zullen veelgestelde vragen worden bij gehouden. Mocht u een vraag hebben over het sjabloon (DJI specifiek), die niet beantwoord wordt op de website, verzoeken we u contact op te nemen met Team Data Analyse van DJI via het mailadres:
HAGEM-EFM-Data-analy@dji.minjus.nl</t>
    </r>
  </si>
  <si>
    <r>
      <rPr>
        <b/>
        <sz val="8"/>
        <color theme="1"/>
        <rFont val="Verdana"/>
        <family val="2"/>
      </rPr>
      <t>Aanlevering aan DJI</t>
    </r>
    <r>
      <rPr>
        <sz val="8"/>
        <color theme="1"/>
        <rFont val="Verdana"/>
        <family val="2"/>
      </rPr>
      <t xml:space="preserve">
Bij de DJI levert u uiterlijk 30 juli het volledige sjabloon aan. Sla het document op met uw instellingsnaam in de bestandsnaam: Simulatie_FZ_[NAAM ZORGAANBIEDER]
Omdat de gegevens in dit bestand bedrijfsvertrouwelijke informatie bevatten, willen we voorzien in een veilige aanlevering. Wij vragen u daarom gebruik te maken van de DJI bestandenpostbus. Hiervoor heeft u inlog gegevens nodig.
Om hiervan gebruik te maken heeft u een link en een wachtwoord nodig.
</t>
    </r>
    <r>
      <rPr>
        <b/>
        <sz val="8"/>
        <color theme="1"/>
        <rFont val="Verdana"/>
        <family val="2"/>
      </rPr>
      <t>link</t>
    </r>
    <r>
      <rPr>
        <sz val="8"/>
        <color theme="1"/>
        <rFont val="Verdana"/>
        <family val="2"/>
      </rPr>
      <t xml:space="preserve">: https://www.bestandenpostbus.nl/index.php/s/HKKqYL3QKvmH97V 
Wachtwoord wordt apart per e-mail gecommuniceerd.
Wanneer het downloaden en/of uploaden niet juist werkt en uw standaard browser Internet Explorer is, dan adviseren wij u daarvoor de browser 'Google Chrome' of 'Firefox' te gebruiken. U dient de link dan te plakken in de adresregel van Google Chrome of Firefox.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</si>
</sst>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quot;€&quot;\ * #,##0.00_ ;_ &quot;€&quot;\ * \-#,##0.00_ ;_ &quot;€&quot;\ * &quot;-&quot;??_ ;_ @_ "/>
    <numFmt numFmtId="164" formatCode="###000"/>
    <numFmt numFmtId="165" formatCode="_ [$€-2]\ * #,##0.00_ ;_ [$€-2]\ * \-#,##0.00_ ;_ [$€-2]\ * &quot;-&quot;??_ ;_ @_ "/>
    <numFmt numFmtId="166" formatCode="_ [$€-413]\ * #,##0.00_ ;_ [$€-413]\ * \-#,##0.00_ ;_ [$€-413]\ * &quot;-&quot;??_ ;_ @_ "/>
  </numFmts>
  <fonts count="25" x14ac:knownFonts="1">
    <font>
      <sz val="11"/>
      <color theme="1"/>
      <name val="Calibri"/>
      <family val="2"/>
      <scheme val="minor"/>
    </font>
    <font>
      <sz val="8"/>
      <color theme="1"/>
      <name val="Verdana"/>
      <family val="2"/>
    </font>
    <font>
      <b/>
      <sz val="8"/>
      <color theme="1"/>
      <name val="Verdana"/>
      <family val="2"/>
    </font>
    <font>
      <b/>
      <sz val="8"/>
      <color theme="0"/>
      <name val="Verdana"/>
      <family val="2"/>
    </font>
    <font>
      <sz val="11"/>
      <color theme="1"/>
      <name val="Calibri"/>
      <family val="2"/>
      <scheme val="minor"/>
    </font>
    <font>
      <b/>
      <sz val="18"/>
      <color theme="0"/>
      <name val="Verdana"/>
      <family val="2"/>
    </font>
    <font>
      <u/>
      <sz val="8"/>
      <color theme="1"/>
      <name val="Verdana"/>
      <family val="2"/>
    </font>
    <font>
      <b/>
      <sz val="11"/>
      <color theme="1"/>
      <name val="Calibri"/>
      <family val="2"/>
      <scheme val="minor"/>
    </font>
    <font>
      <sz val="8"/>
      <name val="Verdana"/>
      <family val="2"/>
    </font>
    <font>
      <b/>
      <u/>
      <sz val="8"/>
      <name val="Verdana"/>
      <family val="2"/>
    </font>
    <font>
      <sz val="11"/>
      <color rgb="FFFF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37">
    <fill>
      <patternFill patternType="none"/>
    </fill>
    <fill>
      <patternFill patternType="gray125"/>
    </fill>
    <fill>
      <patternFill patternType="solid">
        <fgColor rgb="FFFFFF00"/>
        <bgColor indexed="64"/>
      </patternFill>
    </fill>
    <fill>
      <patternFill patternType="solid">
        <fgColor rgb="FF0C5EA6"/>
        <bgColor indexed="64"/>
      </patternFill>
    </fill>
    <fill>
      <patternFill patternType="solid">
        <fgColor theme="4" tint="0.79998168889431442"/>
        <bgColor indexed="64"/>
      </patternFill>
    </fill>
    <fill>
      <patternFill patternType="solid">
        <fgColor rgb="FFFEF5ED"/>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44" fontId="4" fillId="0" borderId="0" applyFont="0" applyFill="0" applyBorder="0" applyAlignment="0" applyProtection="0"/>
    <xf numFmtId="9" fontId="4" fillId="0" borderId="0" applyFont="0" applyFill="0" applyBorder="0" applyAlignment="0" applyProtection="0"/>
    <xf numFmtId="0" fontId="11" fillId="0" borderId="0" applyNumberFormat="0" applyFill="0" applyBorder="0" applyAlignment="0" applyProtection="0"/>
    <xf numFmtId="0" fontId="12" fillId="0" borderId="26" applyNumberFormat="0" applyFill="0" applyAlignment="0" applyProtection="0"/>
    <xf numFmtId="0" fontId="13" fillId="0" borderId="27" applyNumberFormat="0" applyFill="0" applyAlignment="0" applyProtection="0"/>
    <xf numFmtId="0" fontId="14" fillId="0" borderId="28" applyNumberFormat="0" applyFill="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7" borderId="0" applyNumberFormat="0" applyBorder="0" applyAlignment="0" applyProtection="0"/>
    <xf numFmtId="0" fontId="17" fillId="8" borderId="0" applyNumberFormat="0" applyBorder="0" applyAlignment="0" applyProtection="0"/>
    <xf numFmtId="0" fontId="18" fillId="9" borderId="29" applyNumberFormat="0" applyAlignment="0" applyProtection="0"/>
    <xf numFmtId="0" fontId="19" fillId="10" borderId="30" applyNumberFormat="0" applyAlignment="0" applyProtection="0"/>
    <xf numFmtId="0" fontId="20" fillId="10" borderId="29" applyNumberFormat="0" applyAlignment="0" applyProtection="0"/>
    <xf numFmtId="0" fontId="21" fillId="0" borderId="31" applyNumberFormat="0" applyFill="0" applyAlignment="0" applyProtection="0"/>
    <xf numFmtId="0" fontId="22" fillId="11" borderId="32" applyNumberFormat="0" applyAlignment="0" applyProtection="0"/>
    <xf numFmtId="0" fontId="10" fillId="0" borderId="0" applyNumberFormat="0" applyFill="0" applyBorder="0" applyAlignment="0" applyProtection="0"/>
    <xf numFmtId="0" fontId="4" fillId="12" borderId="33" applyNumberFormat="0" applyFont="0" applyAlignment="0" applyProtection="0"/>
    <xf numFmtId="0" fontId="23" fillId="0" borderId="0" applyNumberFormat="0" applyFill="0" applyBorder="0" applyAlignment="0" applyProtection="0"/>
    <xf numFmtId="0" fontId="7" fillId="0" borderId="34" applyNumberFormat="0" applyFill="0" applyAlignment="0" applyProtection="0"/>
    <xf numFmtId="0" fontId="2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24" fillId="36" borderId="0" applyNumberFormat="0" applyBorder="0" applyAlignment="0" applyProtection="0"/>
  </cellStyleXfs>
  <cellXfs count="103">
    <xf numFmtId="0" fontId="0" fillId="0" borderId="0" xfId="0"/>
    <xf numFmtId="0" fontId="3" fillId="3" borderId="2" xfId="0" applyFont="1" applyFill="1" applyBorder="1"/>
    <xf numFmtId="0" fontId="3" fillId="3" borderId="4" xfId="0" applyFont="1" applyFill="1" applyBorder="1"/>
    <xf numFmtId="0" fontId="3" fillId="3" borderId="6" xfId="0" applyFont="1" applyFill="1" applyBorder="1"/>
    <xf numFmtId="0" fontId="3" fillId="3" borderId="8" xfId="0" applyFont="1" applyFill="1" applyBorder="1"/>
    <xf numFmtId="0" fontId="3" fillId="3" borderId="3" xfId="0" applyFont="1" applyFill="1" applyBorder="1"/>
    <xf numFmtId="0" fontId="0" fillId="0" borderId="0" xfId="0" applyAlignment="1">
      <alignment horizontal="left" vertical="top"/>
    </xf>
    <xf numFmtId="49" fontId="0" fillId="0" borderId="0" xfId="0" applyNumberFormat="1"/>
    <xf numFmtId="49" fontId="0" fillId="0" borderId="0" xfId="0" applyNumberFormat="1" applyAlignment="1">
      <alignment horizontal="left" vertical="top"/>
    </xf>
    <xf numFmtId="0" fontId="0" fillId="0" borderId="0" xfId="0" applyAlignment="1">
      <alignment horizontal="left"/>
    </xf>
    <xf numFmtId="0" fontId="2" fillId="0" borderId="10" xfId="0" applyFont="1" applyBorder="1" applyAlignment="1">
      <alignment horizontal="left"/>
    </xf>
    <xf numFmtId="0" fontId="3" fillId="3" borderId="2" xfId="0" applyFont="1" applyFill="1" applyBorder="1" applyAlignment="1">
      <alignment horizontal="left" vertical="center"/>
    </xf>
    <xf numFmtId="0" fontId="3" fillId="3" borderId="8" xfId="0" applyFont="1" applyFill="1" applyBorder="1" applyAlignment="1">
      <alignment vertical="center"/>
    </xf>
    <xf numFmtId="0" fontId="1" fillId="0" borderId="13" xfId="0" applyFont="1" applyBorder="1" applyAlignment="1">
      <alignment horizontal="left" vertical="center"/>
    </xf>
    <xf numFmtId="164" fontId="1" fillId="0" borderId="0" xfId="0" applyNumberFormat="1"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vertical="center"/>
    </xf>
    <xf numFmtId="165" fontId="1" fillId="0" borderId="0" xfId="0" applyNumberFormat="1" applyFont="1" applyBorder="1" applyAlignment="1">
      <alignment vertical="center"/>
    </xf>
    <xf numFmtId="0" fontId="0" fillId="0" borderId="0" xfId="0" applyBorder="1" applyAlignment="1">
      <alignment vertical="center"/>
    </xf>
    <xf numFmtId="0" fontId="1" fillId="5" borderId="4" xfId="0" applyFont="1" applyFill="1" applyBorder="1"/>
    <xf numFmtId="0" fontId="1" fillId="5" borderId="1" xfId="0" applyFont="1" applyFill="1" applyBorder="1"/>
    <xf numFmtId="0" fontId="1" fillId="5" borderId="6" xfId="0" applyFont="1" applyFill="1" applyBorder="1"/>
    <xf numFmtId="0" fontId="1" fillId="5" borderId="9" xfId="0" applyFont="1" applyFill="1" applyBorder="1"/>
    <xf numFmtId="165" fontId="1" fillId="5" borderId="5" xfId="0" applyNumberFormat="1" applyFont="1" applyFill="1" applyBorder="1"/>
    <xf numFmtId="165" fontId="1" fillId="5" borderId="7" xfId="0" applyNumberFormat="1" applyFont="1" applyFill="1" applyBorder="1"/>
    <xf numFmtId="0" fontId="2" fillId="5" borderId="11" xfId="0" applyFont="1" applyFill="1" applyBorder="1"/>
    <xf numFmtId="0" fontId="1" fillId="5" borderId="1" xfId="0" applyFont="1" applyFill="1" applyBorder="1" applyAlignment="1">
      <alignment horizontal="left"/>
    </xf>
    <xf numFmtId="0" fontId="1" fillId="5" borderId="9" xfId="0" applyFont="1" applyFill="1" applyBorder="1" applyAlignment="1">
      <alignment horizontal="left"/>
    </xf>
    <xf numFmtId="0" fontId="2" fillId="5" borderId="10" xfId="0" applyFont="1" applyFill="1" applyBorder="1" applyAlignment="1">
      <alignment horizontal="left"/>
    </xf>
    <xf numFmtId="164" fontId="1" fillId="5" borderId="1" xfId="0" applyNumberFormat="1" applyFont="1" applyFill="1" applyBorder="1" applyAlignment="1">
      <alignment horizontal="left" vertical="center"/>
    </xf>
    <xf numFmtId="0" fontId="1" fillId="5" borderId="1" xfId="0" applyFont="1" applyFill="1" applyBorder="1" applyAlignment="1">
      <alignment horizontal="left" vertical="center"/>
    </xf>
    <xf numFmtId="165" fontId="1" fillId="5" borderId="1" xfId="0" applyNumberFormat="1" applyFont="1" applyFill="1" applyBorder="1"/>
    <xf numFmtId="165" fontId="1" fillId="5" borderId="9" xfId="0" applyNumberFormat="1" applyFont="1" applyFill="1" applyBorder="1"/>
    <xf numFmtId="165" fontId="1" fillId="5" borderId="5" xfId="0" applyNumberFormat="1" applyFont="1" applyFill="1" applyBorder="1" applyAlignment="1">
      <alignment vertical="center"/>
    </xf>
    <xf numFmtId="165" fontId="1" fillId="5" borderId="7" xfId="0" applyNumberFormat="1" applyFont="1" applyFill="1" applyBorder="1" applyAlignment="1">
      <alignment vertical="center"/>
    </xf>
    <xf numFmtId="165" fontId="1" fillId="2" borderId="1" xfId="0" applyNumberFormat="1" applyFont="1" applyFill="1" applyBorder="1"/>
    <xf numFmtId="44" fontId="1" fillId="5" borderId="1" xfId="1" applyFont="1" applyFill="1" applyBorder="1"/>
    <xf numFmtId="9" fontId="1" fillId="4" borderId="1" xfId="2" applyFont="1" applyFill="1" applyBorder="1"/>
    <xf numFmtId="9" fontId="1" fillId="5" borderId="1" xfId="2" applyFont="1" applyFill="1" applyBorder="1"/>
    <xf numFmtId="9" fontId="1" fillId="5" borderId="5" xfId="2" applyFont="1" applyFill="1" applyBorder="1"/>
    <xf numFmtId="9" fontId="1" fillId="4" borderId="9" xfId="2" applyFont="1" applyFill="1" applyBorder="1"/>
    <xf numFmtId="9" fontId="1" fillId="5" borderId="9" xfId="2" applyFont="1" applyFill="1" applyBorder="1"/>
    <xf numFmtId="9" fontId="1" fillId="5" borderId="7" xfId="2" applyFont="1" applyFill="1" applyBorder="1"/>
    <xf numFmtId="166" fontId="1" fillId="5" borderId="5" xfId="0" applyNumberFormat="1" applyFont="1" applyFill="1" applyBorder="1"/>
    <xf numFmtId="166" fontId="1" fillId="5" borderId="7" xfId="0" applyNumberFormat="1" applyFont="1" applyFill="1" applyBorder="1"/>
    <xf numFmtId="0" fontId="3" fillId="3" borderId="4" xfId="0" applyFont="1" applyFill="1" applyBorder="1" applyAlignment="1">
      <alignment horizontal="right"/>
    </xf>
    <xf numFmtId="9" fontId="1" fillId="4" borderId="5" xfId="2" applyFont="1" applyFill="1" applyBorder="1"/>
    <xf numFmtId="9" fontId="1" fillId="4" borderId="7" xfId="2" applyFont="1" applyFill="1" applyBorder="1"/>
    <xf numFmtId="44" fontId="1" fillId="5" borderId="9" xfId="1" applyFont="1" applyFill="1" applyBorder="1"/>
    <xf numFmtId="44" fontId="2" fillId="5" borderId="12" xfId="1" applyFont="1" applyFill="1" applyBorder="1"/>
    <xf numFmtId="0" fontId="1" fillId="0" borderId="0" xfId="0" applyFont="1" applyBorder="1" applyAlignment="1">
      <alignment vertical="top" wrapText="1"/>
    </xf>
    <xf numFmtId="44" fontId="2" fillId="5" borderId="1" xfId="1" applyFont="1" applyFill="1" applyBorder="1"/>
    <xf numFmtId="44" fontId="2" fillId="5" borderId="9" xfId="1" applyFont="1" applyFill="1" applyBorder="1"/>
    <xf numFmtId="44" fontId="2" fillId="5" borderId="5" xfId="1" applyFont="1" applyFill="1" applyBorder="1"/>
    <xf numFmtId="44" fontId="1" fillId="5" borderId="5" xfId="1" applyFont="1" applyFill="1" applyBorder="1"/>
    <xf numFmtId="0" fontId="3" fillId="3" borderId="2" xfId="0" applyFont="1" applyFill="1" applyBorder="1" applyAlignment="1">
      <alignment vertical="center"/>
    </xf>
    <xf numFmtId="0" fontId="2" fillId="5" borderId="4" xfId="0" applyFont="1" applyFill="1" applyBorder="1"/>
    <xf numFmtId="0" fontId="7" fillId="0" borderId="0" xfId="0" applyFont="1"/>
    <xf numFmtId="0" fontId="2" fillId="5" borderId="6" xfId="0" applyFont="1" applyFill="1" applyBorder="1"/>
    <xf numFmtId="165" fontId="2" fillId="5" borderId="9" xfId="0" applyNumberFormat="1" applyFont="1" applyFill="1" applyBorder="1"/>
    <xf numFmtId="0" fontId="1" fillId="0" borderId="0" xfId="0" applyFont="1"/>
    <xf numFmtId="0" fontId="1" fillId="5" borderId="7" xfId="0" applyFont="1" applyFill="1" applyBorder="1" applyAlignment="1">
      <alignment vertical="center"/>
    </xf>
    <xf numFmtId="0" fontId="3" fillId="3" borderId="14" xfId="0" applyFont="1" applyFill="1" applyBorder="1"/>
    <xf numFmtId="0" fontId="1" fillId="5" borderId="16" xfId="0" applyFont="1" applyFill="1" applyBorder="1"/>
    <xf numFmtId="0" fontId="8" fillId="5" borderId="4" xfId="0" applyFont="1" applyFill="1" applyBorder="1" applyAlignment="1">
      <alignment horizontal="left" vertical="center"/>
    </xf>
    <xf numFmtId="165" fontId="8" fillId="5" borderId="1" xfId="0" applyNumberFormat="1" applyFont="1" applyFill="1" applyBorder="1"/>
    <xf numFmtId="0" fontId="8" fillId="5" borderId="1" xfId="0" applyFont="1" applyFill="1" applyBorder="1"/>
    <xf numFmtId="0" fontId="3" fillId="3" borderId="18" xfId="0" applyFont="1" applyFill="1" applyBorder="1" applyAlignment="1">
      <alignment horizontal="left" vertical="center"/>
    </xf>
    <xf numFmtId="0" fontId="3" fillId="3" borderId="19" xfId="0" applyFont="1" applyFill="1" applyBorder="1" applyAlignment="1">
      <alignment vertical="center"/>
    </xf>
    <xf numFmtId="0" fontId="8" fillId="5" borderId="1" xfId="0" applyFont="1" applyFill="1" applyBorder="1" applyAlignment="1">
      <alignment horizontal="left"/>
    </xf>
    <xf numFmtId="165" fontId="8" fillId="5" borderId="9" xfId="0" applyNumberFormat="1" applyFont="1" applyFill="1" applyBorder="1"/>
    <xf numFmtId="165" fontId="8" fillId="5" borderId="1" xfId="0" applyNumberFormat="1" applyFont="1" applyFill="1" applyBorder="1" applyAlignment="1">
      <alignment vertical="center"/>
    </xf>
    <xf numFmtId="0" fontId="2" fillId="5" borderId="17" xfId="0" applyFont="1" applyFill="1" applyBorder="1"/>
    <xf numFmtId="44" fontId="2" fillId="5" borderId="17" xfId="1" applyFont="1" applyFill="1" applyBorder="1"/>
    <xf numFmtId="44" fontId="2" fillId="5" borderId="15" xfId="1" applyFont="1" applyFill="1" applyBorder="1"/>
    <xf numFmtId="0" fontId="2" fillId="5" borderId="20" xfId="0" applyFont="1" applyFill="1" applyBorder="1"/>
    <xf numFmtId="0" fontId="2" fillId="5" borderId="21" xfId="0" applyFont="1" applyFill="1" applyBorder="1" applyAlignment="1">
      <alignment horizontal="left"/>
    </xf>
    <xf numFmtId="44" fontId="2" fillId="5" borderId="22" xfId="1" applyFont="1" applyFill="1" applyBorder="1"/>
    <xf numFmtId="44" fontId="2" fillId="5" borderId="23" xfId="1" applyFont="1" applyFill="1" applyBorder="1"/>
    <xf numFmtId="44" fontId="8" fillId="5" borderId="1" xfId="1" applyFont="1" applyFill="1" applyBorder="1"/>
    <xf numFmtId="44" fontId="8" fillId="5" borderId="9" xfId="1" applyFont="1" applyFill="1" applyBorder="1"/>
    <xf numFmtId="0" fontId="10" fillId="0" borderId="0" xfId="0" applyFont="1"/>
    <xf numFmtId="0" fontId="1" fillId="5" borderId="14" xfId="0" applyFont="1" applyFill="1" applyBorder="1"/>
    <xf numFmtId="0" fontId="1" fillId="5" borderId="17" xfId="0" applyFont="1" applyFill="1" applyBorder="1"/>
    <xf numFmtId="0" fontId="3" fillId="3" borderId="8" xfId="0" applyFont="1" applyFill="1" applyBorder="1" applyAlignment="1">
      <alignment horizontal="center" wrapText="1"/>
    </xf>
    <xf numFmtId="166" fontId="1" fillId="5" borderId="24" xfId="0" applyNumberFormat="1" applyFont="1" applyFill="1" applyBorder="1"/>
    <xf numFmtId="0" fontId="1" fillId="5" borderId="25" xfId="0" applyFont="1" applyFill="1" applyBorder="1"/>
    <xf numFmtId="0" fontId="1" fillId="4" borderId="1" xfId="0" applyFont="1" applyFill="1" applyBorder="1" applyAlignment="1" applyProtection="1">
      <alignment vertical="center"/>
      <protection locked="0"/>
    </xf>
    <xf numFmtId="0" fontId="1" fillId="4" borderId="1" xfId="0" applyFont="1" applyFill="1" applyBorder="1" applyProtection="1">
      <protection locked="0"/>
    </xf>
    <xf numFmtId="0" fontId="1" fillId="4" borderId="9" xfId="0" applyFont="1" applyFill="1" applyBorder="1" applyProtection="1">
      <protection locked="0"/>
    </xf>
    <xf numFmtId="0" fontId="1" fillId="4" borderId="3" xfId="0" applyFont="1" applyFill="1" applyBorder="1" applyProtection="1">
      <protection locked="0"/>
    </xf>
    <xf numFmtId="0" fontId="1" fillId="4" borderId="5" xfId="0" applyFont="1" applyFill="1" applyBorder="1" applyProtection="1">
      <protection locked="0"/>
    </xf>
    <xf numFmtId="0" fontId="1" fillId="4" borderId="15" xfId="0" applyFont="1" applyFill="1" applyBorder="1" applyProtection="1">
      <protection locked="0"/>
    </xf>
    <xf numFmtId="0" fontId="1" fillId="4" borderId="7" xfId="0" applyFont="1" applyFill="1" applyBorder="1" applyProtection="1">
      <protection locked="0"/>
    </xf>
    <xf numFmtId="0" fontId="1" fillId="0" borderId="4" xfId="0" applyFont="1" applyBorder="1" applyAlignment="1">
      <alignment horizontal="left" vertical="top" wrapText="1"/>
    </xf>
    <xf numFmtId="0" fontId="1" fillId="0" borderId="1" xfId="0" applyFont="1" applyBorder="1" applyAlignment="1">
      <alignment horizontal="left" vertical="top" wrapText="1"/>
    </xf>
    <xf numFmtId="0" fontId="1" fillId="0" borderId="5" xfId="0" applyFont="1" applyBorder="1" applyAlignment="1">
      <alignment horizontal="left" vertical="top" wrapText="1"/>
    </xf>
    <xf numFmtId="0" fontId="5" fillId="3" borderId="4" xfId="0" applyFont="1" applyFill="1" applyBorder="1" applyAlignment="1">
      <alignment horizontal="left"/>
    </xf>
    <xf numFmtId="0" fontId="5" fillId="3" borderId="1" xfId="0" applyFont="1" applyFill="1" applyBorder="1" applyAlignment="1">
      <alignment horizontal="left"/>
    </xf>
    <xf numFmtId="0" fontId="5" fillId="3" borderId="5" xfId="0" applyFont="1" applyFill="1" applyBorder="1" applyAlignment="1">
      <alignment horizontal="left"/>
    </xf>
    <xf numFmtId="0" fontId="5" fillId="3" borderId="2" xfId="0" applyFont="1" applyFill="1" applyBorder="1" applyAlignment="1">
      <alignment horizontal="left"/>
    </xf>
    <xf numFmtId="0" fontId="5" fillId="3" borderId="8" xfId="0" applyFont="1" applyFill="1" applyBorder="1" applyAlignment="1">
      <alignment horizontal="left"/>
    </xf>
    <xf numFmtId="0" fontId="5" fillId="3" borderId="3" xfId="0" applyFont="1" applyFill="1" applyBorder="1" applyAlignment="1">
      <alignment horizontal="left"/>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erekening" xfId="13" builtinId="22" customBuiltin="1"/>
    <cellStyle name="Controlecel" xfId="15" builtinId="23" customBuiltin="1"/>
    <cellStyle name="Gekoppelde cel" xfId="14" builtinId="24" customBuiltin="1"/>
    <cellStyle name="Goed" xfId="8" builtinId="26" customBuiltin="1"/>
    <cellStyle name="Invoer" xfId="11" builtinId="20" customBuiltin="1"/>
    <cellStyle name="Kop 1" xfId="4" builtinId="16" customBuiltin="1"/>
    <cellStyle name="Kop 2" xfId="5" builtinId="17" customBuiltin="1"/>
    <cellStyle name="Kop 3" xfId="6" builtinId="18" customBuiltin="1"/>
    <cellStyle name="Kop 4" xfId="7" builtinId="19" customBuiltin="1"/>
    <cellStyle name="Neutraal" xfId="10" builtinId="28" customBuiltin="1"/>
    <cellStyle name="Notitie" xfId="17" builtinId="10" customBuiltin="1"/>
    <cellStyle name="Ongeldig" xfId="9" builtinId="27" customBuiltin="1"/>
    <cellStyle name="Procent" xfId="2" builtinId="5"/>
    <cellStyle name="Standaard" xfId="0" builtinId="0"/>
    <cellStyle name="Titel" xfId="3" builtinId="15" customBuiltin="1"/>
    <cellStyle name="Totaal" xfId="19" builtinId="25" customBuiltin="1"/>
    <cellStyle name="Uitvoer" xfId="12" builtinId="21" customBuiltin="1"/>
    <cellStyle name="Valuta" xfId="1" builtinId="4"/>
    <cellStyle name="Verklarende tekst" xfId="18" builtinId="53" customBuiltin="1"/>
    <cellStyle name="Waarschuwingstekst" xfId="16" builtinId="11" customBuiltin="1"/>
  </cellStyles>
  <dxfs count="6">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colors>
    <mruColors>
      <color rgb="FF238F80"/>
      <color rgb="FFFEF5ED"/>
      <color rgb="FF0C5E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tabSelected="1" workbookViewId="0"/>
  </sheetViews>
  <sheetFormatPr defaultRowHeight="15" x14ac:dyDescent="0.25"/>
  <cols>
    <col min="1" max="1" width="23.5703125" bestFit="1" customWidth="1"/>
    <col min="2" max="2" width="34" customWidth="1"/>
    <col min="8" max="8" width="11.42578125" bestFit="1" customWidth="1"/>
  </cols>
  <sheetData>
    <row r="1" spans="1:6" x14ac:dyDescent="0.25">
      <c r="A1" s="1" t="s">
        <v>0</v>
      </c>
      <c r="B1" s="90"/>
    </row>
    <row r="2" spans="1:6" x14ac:dyDescent="0.25">
      <c r="A2" s="2" t="s">
        <v>1</v>
      </c>
      <c r="B2" s="91"/>
    </row>
    <row r="3" spans="1:6" x14ac:dyDescent="0.25">
      <c r="A3" s="2" t="s">
        <v>2</v>
      </c>
      <c r="B3" s="91"/>
    </row>
    <row r="4" spans="1:6" x14ac:dyDescent="0.25">
      <c r="A4" s="62" t="s">
        <v>3</v>
      </c>
      <c r="B4" s="92"/>
    </row>
    <row r="5" spans="1:6" ht="15.75" thickBot="1" x14ac:dyDescent="0.3">
      <c r="A5" s="3" t="s">
        <v>486</v>
      </c>
      <c r="B5" s="93"/>
    </row>
    <row r="6" spans="1:6" ht="15.75" thickBot="1" x14ac:dyDescent="0.3"/>
    <row r="7" spans="1:6" ht="22.5" customHeight="1" x14ac:dyDescent="0.3">
      <c r="A7" s="100" t="s">
        <v>472</v>
      </c>
      <c r="B7" s="101"/>
      <c r="C7" s="101"/>
      <c r="D7" s="101"/>
      <c r="E7" s="101"/>
      <c r="F7" s="102"/>
    </row>
    <row r="8" spans="1:6" ht="15" customHeight="1" x14ac:dyDescent="0.25">
      <c r="A8" s="94" t="s">
        <v>816</v>
      </c>
      <c r="B8" s="95"/>
      <c r="C8" s="95"/>
      <c r="D8" s="95"/>
      <c r="E8" s="95"/>
      <c r="F8" s="96"/>
    </row>
    <row r="9" spans="1:6" ht="15" customHeight="1" x14ac:dyDescent="0.25">
      <c r="A9" s="94"/>
      <c r="B9" s="95"/>
      <c r="C9" s="95"/>
      <c r="D9" s="95"/>
      <c r="E9" s="95"/>
      <c r="F9" s="96"/>
    </row>
    <row r="10" spans="1:6" ht="15" customHeight="1" x14ac:dyDescent="0.25">
      <c r="A10" s="94"/>
      <c r="B10" s="95"/>
      <c r="C10" s="95"/>
      <c r="D10" s="95"/>
      <c r="E10" s="95"/>
      <c r="F10" s="96"/>
    </row>
    <row r="11" spans="1:6" ht="15" customHeight="1" x14ac:dyDescent="0.25">
      <c r="A11" s="94"/>
      <c r="B11" s="95"/>
      <c r="C11" s="95"/>
      <c r="D11" s="95"/>
      <c r="E11" s="95"/>
      <c r="F11" s="96"/>
    </row>
    <row r="12" spans="1:6" ht="15" customHeight="1" x14ac:dyDescent="0.25">
      <c r="A12" s="94"/>
      <c r="B12" s="95"/>
      <c r="C12" s="95"/>
      <c r="D12" s="95"/>
      <c r="E12" s="95"/>
      <c r="F12" s="96"/>
    </row>
    <row r="13" spans="1:6" ht="15" customHeight="1" x14ac:dyDescent="0.25">
      <c r="A13" s="94"/>
      <c r="B13" s="95"/>
      <c r="C13" s="95"/>
      <c r="D13" s="95"/>
      <c r="E13" s="95"/>
      <c r="F13" s="96"/>
    </row>
    <row r="14" spans="1:6" ht="15" customHeight="1" x14ac:dyDescent="0.25">
      <c r="A14" s="94"/>
      <c r="B14" s="95"/>
      <c r="C14" s="95"/>
      <c r="D14" s="95"/>
      <c r="E14" s="95"/>
      <c r="F14" s="96"/>
    </row>
    <row r="15" spans="1:6" ht="15" customHeight="1" x14ac:dyDescent="0.25">
      <c r="A15" s="94"/>
      <c r="B15" s="95"/>
      <c r="C15" s="95"/>
      <c r="D15" s="95"/>
      <c r="E15" s="95"/>
      <c r="F15" s="96"/>
    </row>
    <row r="16" spans="1:6" ht="15" customHeight="1" x14ac:dyDescent="0.25">
      <c r="A16" s="94"/>
      <c r="B16" s="95"/>
      <c r="C16" s="95"/>
      <c r="D16" s="95"/>
      <c r="E16" s="95"/>
      <c r="F16" s="96"/>
    </row>
    <row r="17" spans="1:6" ht="15" customHeight="1" x14ac:dyDescent="0.25">
      <c r="A17" s="94"/>
      <c r="B17" s="95"/>
      <c r="C17" s="95"/>
      <c r="D17" s="95"/>
      <c r="E17" s="95"/>
      <c r="F17" s="96"/>
    </row>
    <row r="18" spans="1:6" ht="15" customHeight="1" x14ac:dyDescent="0.25">
      <c r="A18" s="94"/>
      <c r="B18" s="95"/>
      <c r="C18" s="95"/>
      <c r="D18" s="95"/>
      <c r="E18" s="95"/>
      <c r="F18" s="96"/>
    </row>
    <row r="19" spans="1:6" ht="15" customHeight="1" x14ac:dyDescent="0.25">
      <c r="A19" s="94"/>
      <c r="B19" s="95"/>
      <c r="C19" s="95"/>
      <c r="D19" s="95"/>
      <c r="E19" s="95"/>
      <c r="F19" s="96"/>
    </row>
    <row r="20" spans="1:6" ht="15" customHeight="1" x14ac:dyDescent="0.25">
      <c r="A20" s="94"/>
      <c r="B20" s="95"/>
      <c r="C20" s="95"/>
      <c r="D20" s="95"/>
      <c r="E20" s="95"/>
      <c r="F20" s="96"/>
    </row>
    <row r="21" spans="1:6" ht="15" customHeight="1" x14ac:dyDescent="0.25">
      <c r="A21" s="94"/>
      <c r="B21" s="95"/>
      <c r="C21" s="95"/>
      <c r="D21" s="95"/>
      <c r="E21" s="95"/>
      <c r="F21" s="96"/>
    </row>
    <row r="22" spans="1:6" ht="15" customHeight="1" x14ac:dyDescent="0.25">
      <c r="A22" s="94"/>
      <c r="B22" s="95"/>
      <c r="C22" s="95"/>
      <c r="D22" s="95"/>
      <c r="E22" s="95"/>
      <c r="F22" s="96"/>
    </row>
    <row r="23" spans="1:6" ht="15" customHeight="1" x14ac:dyDescent="0.25">
      <c r="A23" s="94"/>
      <c r="B23" s="95"/>
      <c r="C23" s="95"/>
      <c r="D23" s="95"/>
      <c r="E23" s="95"/>
      <c r="F23" s="96"/>
    </row>
    <row r="24" spans="1:6" ht="15" customHeight="1" x14ac:dyDescent="0.25">
      <c r="A24" s="94"/>
      <c r="B24" s="95"/>
      <c r="C24" s="95"/>
      <c r="D24" s="95"/>
      <c r="E24" s="95"/>
      <c r="F24" s="96"/>
    </row>
    <row r="25" spans="1:6" ht="15" customHeight="1" x14ac:dyDescent="0.25">
      <c r="A25" s="94"/>
      <c r="B25" s="95"/>
      <c r="C25" s="95"/>
      <c r="D25" s="95"/>
      <c r="E25" s="95"/>
      <c r="F25" s="96"/>
    </row>
    <row r="26" spans="1:6" ht="15" customHeight="1" x14ac:dyDescent="0.25">
      <c r="A26" s="94"/>
      <c r="B26" s="95"/>
      <c r="C26" s="95"/>
      <c r="D26" s="95"/>
      <c r="E26" s="95"/>
      <c r="F26" s="96"/>
    </row>
    <row r="27" spans="1:6" ht="15" customHeight="1" x14ac:dyDescent="0.25">
      <c r="A27" s="94"/>
      <c r="B27" s="95"/>
      <c r="C27" s="95"/>
      <c r="D27" s="95"/>
      <c r="E27" s="95"/>
      <c r="F27" s="96"/>
    </row>
    <row r="28" spans="1:6" ht="15" customHeight="1" x14ac:dyDescent="0.25">
      <c r="A28" s="94"/>
      <c r="B28" s="95"/>
      <c r="C28" s="95"/>
      <c r="D28" s="95"/>
      <c r="E28" s="95"/>
      <c r="F28" s="96"/>
    </row>
    <row r="29" spans="1:6" ht="15" customHeight="1" x14ac:dyDescent="0.25">
      <c r="A29" s="94"/>
      <c r="B29" s="95"/>
      <c r="C29" s="95"/>
      <c r="D29" s="95"/>
      <c r="E29" s="95"/>
      <c r="F29" s="96"/>
    </row>
    <row r="30" spans="1:6" ht="15" customHeight="1" x14ac:dyDescent="0.25">
      <c r="A30" s="94"/>
      <c r="B30" s="95"/>
      <c r="C30" s="95"/>
      <c r="D30" s="95"/>
      <c r="E30" s="95"/>
      <c r="F30" s="96"/>
    </row>
    <row r="31" spans="1:6" ht="15" customHeight="1" x14ac:dyDescent="0.25">
      <c r="A31" s="94"/>
      <c r="B31" s="95"/>
      <c r="C31" s="95"/>
      <c r="D31" s="95"/>
      <c r="E31" s="95"/>
      <c r="F31" s="96"/>
    </row>
    <row r="32" spans="1:6" ht="22.5" customHeight="1" x14ac:dyDescent="0.3">
      <c r="A32" s="97" t="s">
        <v>463</v>
      </c>
      <c r="B32" s="98"/>
      <c r="C32" s="98"/>
      <c r="D32" s="98"/>
      <c r="E32" s="98"/>
      <c r="F32" s="99"/>
    </row>
    <row r="33" spans="1:6" ht="15" customHeight="1" x14ac:dyDescent="0.25">
      <c r="A33" s="94" t="s">
        <v>815</v>
      </c>
      <c r="B33" s="95"/>
      <c r="C33" s="95"/>
      <c r="D33" s="95"/>
      <c r="E33" s="95"/>
      <c r="F33" s="96"/>
    </row>
    <row r="34" spans="1:6" ht="15" customHeight="1" x14ac:dyDescent="0.25">
      <c r="A34" s="94"/>
      <c r="B34" s="95"/>
      <c r="C34" s="95"/>
      <c r="D34" s="95"/>
      <c r="E34" s="95"/>
      <c r="F34" s="96"/>
    </row>
    <row r="35" spans="1:6" ht="15" customHeight="1" x14ac:dyDescent="0.25">
      <c r="A35" s="94"/>
      <c r="B35" s="95"/>
      <c r="C35" s="95"/>
      <c r="D35" s="95"/>
      <c r="E35" s="95"/>
      <c r="F35" s="96"/>
    </row>
    <row r="36" spans="1:6" ht="15" customHeight="1" x14ac:dyDescent="0.25">
      <c r="A36" s="94"/>
      <c r="B36" s="95"/>
      <c r="C36" s="95"/>
      <c r="D36" s="95"/>
      <c r="E36" s="95"/>
      <c r="F36" s="96"/>
    </row>
    <row r="37" spans="1:6" ht="15" customHeight="1" x14ac:dyDescent="0.25">
      <c r="A37" s="94"/>
      <c r="B37" s="95"/>
      <c r="C37" s="95"/>
      <c r="D37" s="95"/>
      <c r="E37" s="95"/>
      <c r="F37" s="96"/>
    </row>
    <row r="38" spans="1:6" ht="15" customHeight="1" x14ac:dyDescent="0.25">
      <c r="A38" s="94"/>
      <c r="B38" s="95"/>
      <c r="C38" s="95"/>
      <c r="D38" s="95"/>
      <c r="E38" s="95"/>
      <c r="F38" s="96"/>
    </row>
    <row r="39" spans="1:6" ht="15" customHeight="1" x14ac:dyDescent="0.25">
      <c r="A39" s="94"/>
      <c r="B39" s="95"/>
      <c r="C39" s="95"/>
      <c r="D39" s="95"/>
      <c r="E39" s="95"/>
      <c r="F39" s="96"/>
    </row>
    <row r="40" spans="1:6" ht="15" customHeight="1" x14ac:dyDescent="0.25">
      <c r="A40" s="94"/>
      <c r="B40" s="95"/>
      <c r="C40" s="95"/>
      <c r="D40" s="95"/>
      <c r="E40" s="95"/>
      <c r="F40" s="96"/>
    </row>
    <row r="41" spans="1:6" ht="15" customHeight="1" x14ac:dyDescent="0.25">
      <c r="A41" s="94"/>
      <c r="B41" s="95"/>
      <c r="C41" s="95"/>
      <c r="D41" s="95"/>
      <c r="E41" s="95"/>
      <c r="F41" s="96"/>
    </row>
    <row r="42" spans="1:6" ht="15" customHeight="1" x14ac:dyDescent="0.25">
      <c r="A42" s="94"/>
      <c r="B42" s="95"/>
      <c r="C42" s="95"/>
      <c r="D42" s="95"/>
      <c r="E42" s="95"/>
      <c r="F42" s="96"/>
    </row>
    <row r="43" spans="1:6" ht="15" customHeight="1" x14ac:dyDescent="0.25">
      <c r="A43" s="94"/>
      <c r="B43" s="95"/>
      <c r="C43" s="95"/>
      <c r="D43" s="95"/>
      <c r="E43" s="95"/>
      <c r="F43" s="96"/>
    </row>
    <row r="44" spans="1:6" ht="15" customHeight="1" x14ac:dyDescent="0.25">
      <c r="A44" s="94"/>
      <c r="B44" s="95"/>
      <c r="C44" s="95"/>
      <c r="D44" s="95"/>
      <c r="E44" s="95"/>
      <c r="F44" s="96"/>
    </row>
    <row r="45" spans="1:6" ht="15" customHeight="1" x14ac:dyDescent="0.25">
      <c r="A45" s="94"/>
      <c r="B45" s="95"/>
      <c r="C45" s="95"/>
      <c r="D45" s="95"/>
      <c r="E45" s="95"/>
      <c r="F45" s="96"/>
    </row>
    <row r="46" spans="1:6" ht="15" customHeight="1" x14ac:dyDescent="0.25">
      <c r="A46" s="94"/>
      <c r="B46" s="95"/>
      <c r="C46" s="95"/>
      <c r="D46" s="95"/>
      <c r="E46" s="95"/>
      <c r="F46" s="96"/>
    </row>
    <row r="47" spans="1:6" ht="15" customHeight="1" x14ac:dyDescent="0.25">
      <c r="A47" s="94"/>
      <c r="B47" s="95"/>
      <c r="C47" s="95"/>
      <c r="D47" s="95"/>
      <c r="E47" s="95"/>
      <c r="F47" s="96"/>
    </row>
    <row r="48" spans="1:6" ht="15" customHeight="1" x14ac:dyDescent="0.25">
      <c r="A48" s="94"/>
      <c r="B48" s="95"/>
      <c r="C48" s="95"/>
      <c r="D48" s="95"/>
      <c r="E48" s="95"/>
      <c r="F48" s="96"/>
    </row>
    <row r="49" spans="1:9" ht="15" customHeight="1" x14ac:dyDescent="0.25">
      <c r="A49" s="94"/>
      <c r="B49" s="95"/>
      <c r="C49" s="95"/>
      <c r="D49" s="95"/>
      <c r="E49" s="95"/>
      <c r="F49" s="96"/>
    </row>
    <row r="50" spans="1:9" ht="15" customHeight="1" x14ac:dyDescent="0.25">
      <c r="A50" s="94"/>
      <c r="B50" s="95"/>
      <c r="C50" s="95"/>
      <c r="D50" s="95"/>
      <c r="E50" s="95"/>
      <c r="F50" s="96"/>
    </row>
    <row r="51" spans="1:9" ht="15" customHeight="1" x14ac:dyDescent="0.25">
      <c r="A51" s="94"/>
      <c r="B51" s="95"/>
      <c r="C51" s="95"/>
      <c r="D51" s="95"/>
      <c r="E51" s="95"/>
      <c r="F51" s="96"/>
    </row>
    <row r="52" spans="1:9" ht="15" customHeight="1" x14ac:dyDescent="0.25">
      <c r="A52" s="94"/>
      <c r="B52" s="95"/>
      <c r="C52" s="95"/>
      <c r="D52" s="95"/>
      <c r="E52" s="95"/>
      <c r="F52" s="96"/>
    </row>
    <row r="53" spans="1:9" ht="15" customHeight="1" x14ac:dyDescent="0.25">
      <c r="A53" s="94"/>
      <c r="B53" s="95"/>
      <c r="C53" s="95"/>
      <c r="D53" s="95"/>
      <c r="E53" s="95"/>
      <c r="F53" s="96"/>
    </row>
    <row r="54" spans="1:9" ht="15" customHeight="1" x14ac:dyDescent="0.25">
      <c r="A54" s="94"/>
      <c r="B54" s="95"/>
      <c r="C54" s="95"/>
      <c r="D54" s="95"/>
      <c r="E54" s="95"/>
      <c r="F54" s="96"/>
    </row>
    <row r="55" spans="1:9" ht="15" customHeight="1" x14ac:dyDescent="0.25">
      <c r="A55" s="94"/>
      <c r="B55" s="95"/>
      <c r="C55" s="95"/>
      <c r="D55" s="95"/>
      <c r="E55" s="95"/>
      <c r="F55" s="96"/>
    </row>
    <row r="56" spans="1:9" ht="15" customHeight="1" x14ac:dyDescent="0.25">
      <c r="A56" s="94"/>
      <c r="B56" s="95"/>
      <c r="C56" s="95"/>
      <c r="D56" s="95"/>
      <c r="E56" s="95"/>
      <c r="F56" s="96"/>
    </row>
    <row r="57" spans="1:9" ht="15" customHeight="1" x14ac:dyDescent="0.25">
      <c r="A57" s="94"/>
      <c r="B57" s="95"/>
      <c r="C57" s="95"/>
      <c r="D57" s="95"/>
      <c r="E57" s="95"/>
      <c r="F57" s="96"/>
      <c r="I57" s="81"/>
    </row>
    <row r="58" spans="1:9" ht="15" customHeight="1" x14ac:dyDescent="0.25">
      <c r="A58" s="94"/>
      <c r="B58" s="95"/>
      <c r="C58" s="95"/>
      <c r="D58" s="95"/>
      <c r="E58" s="95"/>
      <c r="F58" s="96"/>
    </row>
    <row r="59" spans="1:9" ht="15" customHeight="1" x14ac:dyDescent="0.25">
      <c r="A59" s="94"/>
      <c r="B59" s="95"/>
      <c r="C59" s="95"/>
      <c r="D59" s="95"/>
      <c r="E59" s="95"/>
      <c r="F59" s="96"/>
    </row>
    <row r="60" spans="1:9" ht="15" customHeight="1" x14ac:dyDescent="0.25">
      <c r="A60" s="94"/>
      <c r="B60" s="95"/>
      <c r="C60" s="95"/>
      <c r="D60" s="95"/>
      <c r="E60" s="95"/>
      <c r="F60" s="96"/>
    </row>
    <row r="61" spans="1:9" ht="22.5" x14ac:dyDescent="0.3">
      <c r="A61" s="97" t="s">
        <v>473</v>
      </c>
      <c r="B61" s="98"/>
      <c r="C61" s="98"/>
      <c r="D61" s="98"/>
      <c r="E61" s="98"/>
      <c r="F61" s="99"/>
    </row>
    <row r="62" spans="1:9" ht="15" customHeight="1" x14ac:dyDescent="0.25">
      <c r="A62" s="94" t="s">
        <v>817</v>
      </c>
      <c r="B62" s="95"/>
      <c r="C62" s="95"/>
      <c r="D62" s="95"/>
      <c r="E62" s="95"/>
      <c r="F62" s="96"/>
    </row>
    <row r="63" spans="1:9" x14ac:dyDescent="0.25">
      <c r="A63" s="94"/>
      <c r="B63" s="95"/>
      <c r="C63" s="95"/>
      <c r="D63" s="95"/>
      <c r="E63" s="95"/>
      <c r="F63" s="96"/>
    </row>
    <row r="64" spans="1:9" x14ac:dyDescent="0.25">
      <c r="A64" s="94"/>
      <c r="B64" s="95"/>
      <c r="C64" s="95"/>
      <c r="D64" s="95"/>
      <c r="E64" s="95"/>
      <c r="F64" s="96"/>
    </row>
    <row r="65" spans="1:6" x14ac:dyDescent="0.25">
      <c r="A65" s="94"/>
      <c r="B65" s="95"/>
      <c r="C65" s="95"/>
      <c r="D65" s="95"/>
      <c r="E65" s="95"/>
      <c r="F65" s="96"/>
    </row>
    <row r="66" spans="1:6" x14ac:dyDescent="0.25">
      <c r="A66" s="94"/>
      <c r="B66" s="95"/>
      <c r="C66" s="95"/>
      <c r="D66" s="95"/>
      <c r="E66" s="95"/>
      <c r="F66" s="96"/>
    </row>
    <row r="67" spans="1:6" x14ac:dyDescent="0.25">
      <c r="A67" s="94"/>
      <c r="B67" s="95"/>
      <c r="C67" s="95"/>
      <c r="D67" s="95"/>
      <c r="E67" s="95"/>
      <c r="F67" s="96"/>
    </row>
    <row r="68" spans="1:6" x14ac:dyDescent="0.25">
      <c r="A68" s="94"/>
      <c r="B68" s="95"/>
      <c r="C68" s="95"/>
      <c r="D68" s="95"/>
      <c r="E68" s="95"/>
      <c r="F68" s="96"/>
    </row>
    <row r="69" spans="1:6" x14ac:dyDescent="0.25">
      <c r="A69" s="94"/>
      <c r="B69" s="95"/>
      <c r="C69" s="95"/>
      <c r="D69" s="95"/>
      <c r="E69" s="95"/>
      <c r="F69" s="96"/>
    </row>
    <row r="70" spans="1:6" x14ac:dyDescent="0.25">
      <c r="A70" s="94"/>
      <c r="B70" s="95"/>
      <c r="C70" s="95"/>
      <c r="D70" s="95"/>
      <c r="E70" s="95"/>
      <c r="F70" s="96"/>
    </row>
    <row r="71" spans="1:6" x14ac:dyDescent="0.25">
      <c r="A71" s="94"/>
      <c r="B71" s="95"/>
      <c r="C71" s="95"/>
      <c r="D71" s="95"/>
      <c r="E71" s="95"/>
      <c r="F71" s="96"/>
    </row>
    <row r="72" spans="1:6" x14ac:dyDescent="0.25">
      <c r="A72" s="94"/>
      <c r="B72" s="95"/>
      <c r="C72" s="95"/>
      <c r="D72" s="95"/>
      <c r="E72" s="95"/>
      <c r="F72" s="96"/>
    </row>
    <row r="73" spans="1:6" x14ac:dyDescent="0.25">
      <c r="A73" s="50"/>
      <c r="B73" s="50"/>
      <c r="C73" s="50"/>
      <c r="D73" s="50"/>
      <c r="E73" s="50"/>
      <c r="F73" s="50"/>
    </row>
  </sheetData>
  <sheetProtection algorithmName="SHA-512" hashValue="GHz1Gxw1Mkim/zxCdnVjwbINRMopBaKCPxdq2i3COEkQpXl+Vm0H3Pa0yZalWwVi0bqu5x0pfz7QaTJol4AcAA==" saltValue="fMj08bL8E1nJBwsjDcDjcg==" spinCount="100000" sheet="1" objects="1" scenarios="1"/>
  <mergeCells count="6">
    <mergeCell ref="A8:F31"/>
    <mergeCell ref="A33:F60"/>
    <mergeCell ref="A62:F72"/>
    <mergeCell ref="A61:F61"/>
    <mergeCell ref="A7:F7"/>
    <mergeCell ref="A32:F32"/>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8"/>
  <sheetViews>
    <sheetView workbookViewId="0"/>
  </sheetViews>
  <sheetFormatPr defaultRowHeight="15" x14ac:dyDescent="0.25"/>
  <cols>
    <col min="1" max="1" width="23.7109375" style="9" bestFit="1" customWidth="1"/>
    <col min="2" max="2" width="18.28515625" bestFit="1" customWidth="1"/>
    <col min="3" max="3" width="77.7109375" bestFit="1" customWidth="1"/>
    <col min="4" max="5" width="28.85546875" bestFit="1" customWidth="1"/>
    <col min="6" max="6" width="11.85546875" bestFit="1" customWidth="1"/>
    <col min="7" max="7" width="20.28515625" bestFit="1" customWidth="1"/>
    <col min="8" max="8" width="28.85546875" bestFit="1" customWidth="1"/>
  </cols>
  <sheetData>
    <row r="1" spans="1:8" x14ac:dyDescent="0.25">
      <c r="A1" s="55"/>
      <c r="B1" s="12" t="s">
        <v>476</v>
      </c>
      <c r="C1" s="12" t="s">
        <v>477</v>
      </c>
      <c r="D1" s="4" t="s">
        <v>478</v>
      </c>
      <c r="E1" s="5" t="s">
        <v>479</v>
      </c>
      <c r="F1" s="60"/>
      <c r="G1" s="60"/>
      <c r="H1" s="60"/>
    </row>
    <row r="2" spans="1:8" x14ac:dyDescent="0.25">
      <c r="A2" s="19" t="s">
        <v>480</v>
      </c>
      <c r="B2" s="20">
        <f>SUM(D9:D89)</f>
        <v>0</v>
      </c>
      <c r="C2" s="36">
        <f>SUMPRODUCT($D$9:$D$89,E$9:E$89)</f>
        <v>0</v>
      </c>
      <c r="D2" s="36">
        <f>SUMPRODUCT($D$9:$D$89,F$9:F$89)</f>
        <v>0</v>
      </c>
      <c r="E2" s="54">
        <f>SUMPRODUCT($D$9:$D$89,G$9:G$89)</f>
        <v>0</v>
      </c>
      <c r="F2" s="60"/>
      <c r="G2" s="60"/>
      <c r="H2" s="60"/>
    </row>
    <row r="3" spans="1:8" x14ac:dyDescent="0.25">
      <c r="A3" s="19" t="s">
        <v>482</v>
      </c>
      <c r="B3" s="20">
        <f>SUM(D92:D107)</f>
        <v>0</v>
      </c>
      <c r="C3" s="36">
        <f>SUMPRODUCT($D$92:$D$107,E$92:E$107)</f>
        <v>0</v>
      </c>
      <c r="D3" s="36">
        <f>SUMPRODUCT($D$92:$D$107,F$92:F$107)</f>
        <v>0</v>
      </c>
      <c r="E3" s="54">
        <f>SUMPRODUCT($D$92:$D$107,G$92:G$107)</f>
        <v>0</v>
      </c>
      <c r="F3" s="60"/>
      <c r="G3" s="60"/>
      <c r="H3" s="60"/>
    </row>
    <row r="4" spans="1:8" x14ac:dyDescent="0.25">
      <c r="A4" s="56" t="s">
        <v>9</v>
      </c>
      <c r="B4" s="72">
        <f>SUM(B2:B3)</f>
        <v>0</v>
      </c>
      <c r="C4" s="51">
        <f>SUM(C2:C3)</f>
        <v>0</v>
      </c>
      <c r="D4" s="51">
        <f>SUM(D2:D3)</f>
        <v>0</v>
      </c>
      <c r="E4" s="53">
        <f>SUM(E2:E3)</f>
        <v>0</v>
      </c>
      <c r="F4" s="60"/>
      <c r="G4" s="60"/>
      <c r="H4" s="60"/>
    </row>
    <row r="5" spans="1:8" x14ac:dyDescent="0.25">
      <c r="A5" s="75" t="s">
        <v>740</v>
      </c>
      <c r="B5" s="88"/>
      <c r="C5" s="77"/>
      <c r="D5" s="73"/>
      <c r="E5" s="74"/>
      <c r="F5" s="60"/>
      <c r="G5" s="60"/>
      <c r="H5" s="60"/>
    </row>
    <row r="6" spans="1:8" ht="15.75" thickBot="1" x14ac:dyDescent="0.3">
      <c r="A6" s="76" t="s">
        <v>462</v>
      </c>
      <c r="B6" s="89"/>
      <c r="C6" s="78"/>
      <c r="D6" s="52"/>
      <c r="E6" s="61"/>
      <c r="F6" s="60"/>
      <c r="G6" s="60"/>
      <c r="H6" s="60"/>
    </row>
    <row r="7" spans="1:8" ht="15.75" thickBot="1" x14ac:dyDescent="0.3">
      <c r="A7" s="13"/>
      <c r="B7" s="14"/>
      <c r="C7" s="15"/>
      <c r="D7" s="16"/>
      <c r="E7" s="17"/>
      <c r="F7" s="17"/>
      <c r="G7" s="16"/>
      <c r="H7" s="60"/>
    </row>
    <row r="8" spans="1:8" x14ac:dyDescent="0.25">
      <c r="A8" s="11" t="s">
        <v>4</v>
      </c>
      <c r="B8" s="12" t="s">
        <v>10</v>
      </c>
      <c r="C8" s="12" t="s">
        <v>5</v>
      </c>
      <c r="D8" s="12" t="s">
        <v>471</v>
      </c>
      <c r="E8" s="12" t="s">
        <v>7</v>
      </c>
      <c r="F8" s="12" t="s">
        <v>8</v>
      </c>
      <c r="G8" s="4" t="s">
        <v>470</v>
      </c>
      <c r="H8" s="5" t="s">
        <v>479</v>
      </c>
    </row>
    <row r="9" spans="1:8" x14ac:dyDescent="0.25">
      <c r="A9" s="64" t="s">
        <v>35</v>
      </c>
      <c r="B9" s="29">
        <v>7</v>
      </c>
      <c r="C9" s="30" t="s">
        <v>11</v>
      </c>
      <c r="D9" s="87"/>
      <c r="E9" s="71">
        <v>155.82</v>
      </c>
      <c r="F9" s="71">
        <v>101.1</v>
      </c>
      <c r="G9" s="79">
        <f>IF(F9=0,$E9 * Indices!$C$12,$F9 * Indices!$D$12)</f>
        <v>105.62897503276538</v>
      </c>
      <c r="H9" s="33">
        <f>G9*D9</f>
        <v>0</v>
      </c>
    </row>
    <row r="10" spans="1:8" x14ac:dyDescent="0.25">
      <c r="A10" s="64" t="s">
        <v>36</v>
      </c>
      <c r="B10" s="29">
        <v>8</v>
      </c>
      <c r="C10" s="30" t="s">
        <v>12</v>
      </c>
      <c r="D10" s="87"/>
      <c r="E10" s="71">
        <v>362.11</v>
      </c>
      <c r="F10" s="71">
        <v>333.79</v>
      </c>
      <c r="G10" s="79">
        <f>IF(F10=0,$E10 * Indices!$C$12,$F10 * Indices!$D$12)</f>
        <v>348.74278512548722</v>
      </c>
      <c r="H10" s="33">
        <f t="shared" ref="H10:H73" si="0">G10*D10</f>
        <v>0</v>
      </c>
    </row>
    <row r="11" spans="1:8" x14ac:dyDescent="0.25">
      <c r="A11" s="64" t="s">
        <v>37</v>
      </c>
      <c r="B11" s="29">
        <v>9</v>
      </c>
      <c r="C11" s="30" t="s">
        <v>13</v>
      </c>
      <c r="D11" s="87"/>
      <c r="E11" s="71">
        <v>652.36</v>
      </c>
      <c r="F11" s="71">
        <v>650.92999999999995</v>
      </c>
      <c r="G11" s="79">
        <f>IF(F11=0,$E11 * Indices!$C$12,$F11 * Indices!$D$12)</f>
        <v>680.08970047554863</v>
      </c>
      <c r="H11" s="33">
        <f t="shared" si="0"/>
        <v>0</v>
      </c>
    </row>
    <row r="12" spans="1:8" x14ac:dyDescent="0.25">
      <c r="A12" s="64" t="s">
        <v>38</v>
      </c>
      <c r="B12" s="29">
        <v>10</v>
      </c>
      <c r="C12" s="30" t="s">
        <v>22</v>
      </c>
      <c r="D12" s="87"/>
      <c r="E12" s="71">
        <v>1183.25</v>
      </c>
      <c r="F12" s="71">
        <v>1149.29</v>
      </c>
      <c r="G12" s="79">
        <f>IF(F12=0,$E12 * Indices!$C$12,$F12 * Indices!$D$12)</f>
        <v>1200.7747251771209</v>
      </c>
      <c r="H12" s="33">
        <f t="shared" si="0"/>
        <v>0</v>
      </c>
    </row>
    <row r="13" spans="1:8" x14ac:dyDescent="0.25">
      <c r="A13" s="64" t="s">
        <v>570</v>
      </c>
      <c r="B13" s="29">
        <v>15</v>
      </c>
      <c r="C13" s="30" t="s">
        <v>23</v>
      </c>
      <c r="D13" s="87"/>
      <c r="E13" s="71">
        <v>2013.85</v>
      </c>
      <c r="F13" s="71">
        <v>2491.9699999999998</v>
      </c>
      <c r="G13" s="79">
        <f>IF(F13=0,$E13 * Indices!$C$12,$F13 * Indices!$D$12)</f>
        <v>2603.6027389950577</v>
      </c>
      <c r="H13" s="33">
        <f t="shared" si="0"/>
        <v>0</v>
      </c>
    </row>
    <row r="14" spans="1:8" x14ac:dyDescent="0.25">
      <c r="A14" s="64" t="s">
        <v>571</v>
      </c>
      <c r="B14" s="29">
        <v>27</v>
      </c>
      <c r="C14" s="30" t="s">
        <v>29</v>
      </c>
      <c r="D14" s="87"/>
      <c r="E14" s="71">
        <v>151.55000000000001</v>
      </c>
      <c r="F14" s="71">
        <v>121.54</v>
      </c>
      <c r="G14" s="79">
        <f>IF(F14=0,$E14 * Indices!$C$12,$F14 * Indices!$D$12)</f>
        <v>126.98462537569046</v>
      </c>
      <c r="H14" s="33">
        <f t="shared" si="0"/>
        <v>0</v>
      </c>
    </row>
    <row r="15" spans="1:8" x14ac:dyDescent="0.25">
      <c r="A15" s="64" t="s">
        <v>572</v>
      </c>
      <c r="B15" s="29">
        <v>28</v>
      </c>
      <c r="C15" s="30" t="s">
        <v>30</v>
      </c>
      <c r="D15" s="87"/>
      <c r="E15" s="71">
        <v>309.07</v>
      </c>
      <c r="F15" s="71">
        <v>346.6</v>
      </c>
      <c r="G15" s="79">
        <f>IF(F15=0,$E15 * Indices!$C$12,$F15 * Indices!$D$12)</f>
        <v>362.12663448423825</v>
      </c>
      <c r="H15" s="33">
        <f t="shared" si="0"/>
        <v>0</v>
      </c>
    </row>
    <row r="16" spans="1:8" x14ac:dyDescent="0.25">
      <c r="A16" s="64" t="s">
        <v>573</v>
      </c>
      <c r="B16" s="29">
        <v>29</v>
      </c>
      <c r="C16" s="30" t="s">
        <v>31</v>
      </c>
      <c r="D16" s="87"/>
      <c r="E16" s="71">
        <v>735.05</v>
      </c>
      <c r="F16" s="71">
        <v>671.01</v>
      </c>
      <c r="G16" s="79">
        <f>IF(F16=0,$E16 * Indices!$C$12,$F16 * Indices!$D$12)</f>
        <v>701.06922390441048</v>
      </c>
      <c r="H16" s="33">
        <f t="shared" si="0"/>
        <v>0</v>
      </c>
    </row>
    <row r="17" spans="1:8" x14ac:dyDescent="0.25">
      <c r="A17" s="64" t="s">
        <v>574</v>
      </c>
      <c r="B17" s="29">
        <v>16</v>
      </c>
      <c r="C17" s="30" t="s">
        <v>34</v>
      </c>
      <c r="D17" s="87"/>
      <c r="E17" s="71">
        <v>1306.5899999999999</v>
      </c>
      <c r="F17" s="71">
        <v>1518.95</v>
      </c>
      <c r="G17" s="79">
        <f>IF(F17=0,$E17 * Indices!$C$12,$F17 * Indices!$D$12)</f>
        <v>1586.9943781010779</v>
      </c>
      <c r="H17" s="33">
        <f t="shared" si="0"/>
        <v>0</v>
      </c>
    </row>
    <row r="18" spans="1:8" x14ac:dyDescent="0.25">
      <c r="A18" s="64" t="s">
        <v>575</v>
      </c>
      <c r="B18" s="29">
        <v>41</v>
      </c>
      <c r="C18" s="30" t="s">
        <v>741</v>
      </c>
      <c r="D18" s="87"/>
      <c r="E18" s="71">
        <v>1496.2</v>
      </c>
      <c r="F18" s="71">
        <v>1438.93</v>
      </c>
      <c r="G18" s="79">
        <f>IF(F18=0,$E18 * Indices!$C$12,$F18 * Indices!$D$12)</f>
        <v>1503.3897234806834</v>
      </c>
      <c r="H18" s="33">
        <f t="shared" si="0"/>
        <v>0</v>
      </c>
    </row>
    <row r="19" spans="1:8" x14ac:dyDescent="0.25">
      <c r="A19" s="64" t="s">
        <v>576</v>
      </c>
      <c r="B19" s="29">
        <v>42</v>
      </c>
      <c r="C19" s="30" t="s">
        <v>742</v>
      </c>
      <c r="D19" s="87"/>
      <c r="E19" s="71">
        <v>3023.39</v>
      </c>
      <c r="F19" s="71">
        <v>2627.85</v>
      </c>
      <c r="G19" s="79">
        <f>IF(F19=0,$E19 * Indices!$C$12,$F19 * Indices!$D$12)</f>
        <v>2745.5697531142682</v>
      </c>
      <c r="H19" s="33">
        <f t="shared" si="0"/>
        <v>0</v>
      </c>
    </row>
    <row r="20" spans="1:8" x14ac:dyDescent="0.25">
      <c r="A20" s="64" t="s">
        <v>577</v>
      </c>
      <c r="B20" s="29">
        <v>43</v>
      </c>
      <c r="C20" s="30" t="s">
        <v>743</v>
      </c>
      <c r="D20" s="87"/>
      <c r="E20" s="71">
        <v>5012.67</v>
      </c>
      <c r="F20" s="71">
        <v>4776.3</v>
      </c>
      <c r="G20" s="79">
        <f>IF(F20=0,$E20 * Indices!$C$12,$F20 * Indices!$D$12)</f>
        <v>4990.2638323342962</v>
      </c>
      <c r="H20" s="33">
        <f t="shared" si="0"/>
        <v>0</v>
      </c>
    </row>
    <row r="21" spans="1:8" x14ac:dyDescent="0.25">
      <c r="A21" s="64" t="s">
        <v>578</v>
      </c>
      <c r="B21" s="29">
        <v>44</v>
      </c>
      <c r="C21" s="30" t="s">
        <v>744</v>
      </c>
      <c r="D21" s="87"/>
      <c r="E21" s="71">
        <v>9593.5300000000007</v>
      </c>
      <c r="F21" s="71">
        <v>8599.44</v>
      </c>
      <c r="G21" s="79">
        <f>IF(F21=0,$E21 * Indices!$C$12,$F21 * Indices!$D$12)</f>
        <v>8984.6689718671023</v>
      </c>
      <c r="H21" s="33">
        <f t="shared" si="0"/>
        <v>0</v>
      </c>
    </row>
    <row r="22" spans="1:8" x14ac:dyDescent="0.25">
      <c r="A22" s="64" t="s">
        <v>579</v>
      </c>
      <c r="B22" s="29">
        <v>45</v>
      </c>
      <c r="C22" s="30" t="s">
        <v>745</v>
      </c>
      <c r="D22" s="87"/>
      <c r="E22" s="71">
        <v>18243.21</v>
      </c>
      <c r="F22" s="71">
        <v>18131.599999999999</v>
      </c>
      <c r="G22" s="79">
        <f>IF(F22=0,$E22 * Indices!$C$12,$F22 * Indices!$D$12)</f>
        <v>18943.840986192765</v>
      </c>
      <c r="H22" s="33">
        <f t="shared" si="0"/>
        <v>0</v>
      </c>
    </row>
    <row r="23" spans="1:8" x14ac:dyDescent="0.25">
      <c r="A23" s="64" t="s">
        <v>580</v>
      </c>
      <c r="B23" s="29">
        <v>46</v>
      </c>
      <c r="C23" s="30" t="s">
        <v>746</v>
      </c>
      <c r="D23" s="87"/>
      <c r="E23" s="71">
        <v>29743.22</v>
      </c>
      <c r="F23" s="71">
        <v>30107.8</v>
      </c>
      <c r="G23" s="79">
        <f>IF(F23=0,$E23 * Indices!$C$12,$F23 * Indices!$D$12)</f>
        <v>31456.538620093903</v>
      </c>
      <c r="H23" s="33">
        <f t="shared" si="0"/>
        <v>0</v>
      </c>
    </row>
    <row r="24" spans="1:8" x14ac:dyDescent="0.25">
      <c r="A24" s="64" t="s">
        <v>581</v>
      </c>
      <c r="B24" s="29">
        <v>47</v>
      </c>
      <c r="C24" s="30" t="s">
        <v>747</v>
      </c>
      <c r="D24" s="87"/>
      <c r="E24" s="71">
        <v>43052.79</v>
      </c>
      <c r="F24" s="71">
        <v>41914.339999999997</v>
      </c>
      <c r="G24" s="79">
        <f>IF(F24=0,$E24 * Indices!$C$12,$F24 * Indices!$D$12)</f>
        <v>43791.97599777289</v>
      </c>
      <c r="H24" s="33">
        <f t="shared" si="0"/>
        <v>0</v>
      </c>
    </row>
    <row r="25" spans="1:8" x14ac:dyDescent="0.25">
      <c r="A25" s="64" t="s">
        <v>582</v>
      </c>
      <c r="B25" s="29">
        <v>48</v>
      </c>
      <c r="C25" s="30" t="s">
        <v>748</v>
      </c>
      <c r="D25" s="87"/>
      <c r="E25" s="71">
        <v>55734.18</v>
      </c>
      <c r="F25" s="71">
        <v>52647.19</v>
      </c>
      <c r="G25" s="79">
        <f>IF(F25=0,$E25 * Indices!$C$12,$F25 * Indices!$D$12)</f>
        <v>55005.625302228051</v>
      </c>
      <c r="H25" s="33">
        <f t="shared" si="0"/>
        <v>0</v>
      </c>
    </row>
    <row r="26" spans="1:8" x14ac:dyDescent="0.25">
      <c r="A26" s="64" t="s">
        <v>583</v>
      </c>
      <c r="B26" s="29">
        <v>49</v>
      </c>
      <c r="C26" s="30" t="s">
        <v>749</v>
      </c>
      <c r="D26" s="87"/>
      <c r="E26" s="71">
        <v>95542.5</v>
      </c>
      <c r="F26" s="71">
        <v>81620.259999999995</v>
      </c>
      <c r="G26" s="79">
        <f>IF(F26=0,$E26 * Indices!$C$12,$F26 * Indices!$D$12)</f>
        <v>85276.601441224717</v>
      </c>
      <c r="H26" s="33">
        <f t="shared" si="0"/>
        <v>0</v>
      </c>
    </row>
    <row r="27" spans="1:8" x14ac:dyDescent="0.25">
      <c r="A27" s="64" t="s">
        <v>584</v>
      </c>
      <c r="B27" s="29">
        <v>86</v>
      </c>
      <c r="C27" s="30" t="s">
        <v>32</v>
      </c>
      <c r="D27" s="87"/>
      <c r="E27" s="71">
        <v>1073.72</v>
      </c>
      <c r="F27" s="71">
        <v>1396.4</v>
      </c>
      <c r="G27" s="79">
        <f>IF(F27=0,$E27 * Indices!$C$12,$F27 * Indices!$D$12)</f>
        <v>1458.9545077720434</v>
      </c>
      <c r="H27" s="33">
        <f t="shared" si="0"/>
        <v>0</v>
      </c>
    </row>
    <row r="28" spans="1:8" x14ac:dyDescent="0.25">
      <c r="A28" s="64" t="s">
        <v>585</v>
      </c>
      <c r="B28" s="29">
        <v>87</v>
      </c>
      <c r="C28" s="30" t="s">
        <v>24</v>
      </c>
      <c r="D28" s="87"/>
      <c r="E28" s="71">
        <v>2997.62</v>
      </c>
      <c r="F28" s="71">
        <v>3363.77</v>
      </c>
      <c r="G28" s="79">
        <f>IF(F28=0,$E28 * Indices!$C$12,$F28 * Indices!$D$12)</f>
        <v>3514.4567492182514</v>
      </c>
      <c r="H28" s="33">
        <f t="shared" si="0"/>
        <v>0</v>
      </c>
    </row>
    <row r="29" spans="1:8" x14ac:dyDescent="0.25">
      <c r="A29" s="64" t="s">
        <v>586</v>
      </c>
      <c r="B29" s="29">
        <v>88</v>
      </c>
      <c r="C29" s="30" t="s">
        <v>14</v>
      </c>
      <c r="D29" s="87"/>
      <c r="E29" s="71">
        <v>5283.74</v>
      </c>
      <c r="F29" s="71">
        <v>5609.79</v>
      </c>
      <c r="G29" s="79">
        <f>IF(F29=0,$E29 * Indices!$C$12,$F29 * Indices!$D$12)</f>
        <v>5861.0916701192573</v>
      </c>
      <c r="H29" s="33">
        <f t="shared" si="0"/>
        <v>0</v>
      </c>
    </row>
    <row r="30" spans="1:8" x14ac:dyDescent="0.25">
      <c r="A30" s="64" t="s">
        <v>587</v>
      </c>
      <c r="B30" s="29">
        <v>89</v>
      </c>
      <c r="C30" s="30" t="s">
        <v>15</v>
      </c>
      <c r="D30" s="87"/>
      <c r="E30" s="71">
        <v>11368.09</v>
      </c>
      <c r="F30" s="71">
        <v>10060.27</v>
      </c>
      <c r="G30" s="79">
        <f>IF(F30=0,$E30 * Indices!$C$12,$F30 * Indices!$D$12)</f>
        <v>10510.939749286634</v>
      </c>
      <c r="H30" s="33">
        <f t="shared" si="0"/>
        <v>0</v>
      </c>
    </row>
    <row r="31" spans="1:8" x14ac:dyDescent="0.25">
      <c r="A31" s="64" t="s">
        <v>588</v>
      </c>
      <c r="B31" s="29">
        <v>90</v>
      </c>
      <c r="C31" s="30" t="s">
        <v>16</v>
      </c>
      <c r="D31" s="87"/>
      <c r="E31" s="71">
        <v>18493.78</v>
      </c>
      <c r="F31" s="71">
        <v>19425.080000000002</v>
      </c>
      <c r="G31" s="79">
        <f>IF(F31=0,$E31 * Indices!$C$12,$F31 * Indices!$D$12)</f>
        <v>20295.264988422063</v>
      </c>
      <c r="H31" s="33">
        <f t="shared" si="0"/>
        <v>0</v>
      </c>
    </row>
    <row r="32" spans="1:8" x14ac:dyDescent="0.25">
      <c r="A32" s="64" t="s">
        <v>589</v>
      </c>
      <c r="B32" s="29">
        <v>91</v>
      </c>
      <c r="C32" s="30" t="s">
        <v>19</v>
      </c>
      <c r="D32" s="87"/>
      <c r="E32" s="71">
        <v>30460.720000000001</v>
      </c>
      <c r="F32" s="71">
        <v>33486.879999999997</v>
      </c>
      <c r="G32" s="79">
        <f>IF(F32=0,$E32 * Indices!$C$12,$F32 * Indices!$D$12)</f>
        <v>34986.991211129673</v>
      </c>
      <c r="H32" s="33">
        <f t="shared" si="0"/>
        <v>0</v>
      </c>
    </row>
    <row r="33" spans="1:8" x14ac:dyDescent="0.25">
      <c r="A33" s="64" t="s">
        <v>590</v>
      </c>
      <c r="B33" s="29">
        <v>92</v>
      </c>
      <c r="C33" s="30" t="s">
        <v>20</v>
      </c>
      <c r="D33" s="87"/>
      <c r="E33" s="71">
        <v>44412.92</v>
      </c>
      <c r="F33" s="71">
        <v>47548.68</v>
      </c>
      <c r="G33" s="79">
        <f>IF(F33=0,$E33 * Indices!$C$12,$F33 * Indices!$D$12)</f>
        <v>49678.717433837301</v>
      </c>
      <c r="H33" s="33">
        <f t="shared" si="0"/>
        <v>0</v>
      </c>
    </row>
    <row r="34" spans="1:8" x14ac:dyDescent="0.25">
      <c r="A34" s="64" t="s">
        <v>591</v>
      </c>
      <c r="B34" s="29">
        <v>93</v>
      </c>
      <c r="C34" s="30" t="s">
        <v>25</v>
      </c>
      <c r="D34" s="87"/>
      <c r="E34" s="71">
        <v>57494.95</v>
      </c>
      <c r="F34" s="71">
        <v>61610.48</v>
      </c>
      <c r="G34" s="79">
        <f>IF(F34=0,$E34 * Indices!$C$12,$F34 * Indices!$D$12)</f>
        <v>64370.443656544921</v>
      </c>
      <c r="H34" s="33">
        <f t="shared" si="0"/>
        <v>0</v>
      </c>
    </row>
    <row r="35" spans="1:8" x14ac:dyDescent="0.25">
      <c r="A35" s="64" t="s">
        <v>592</v>
      </c>
      <c r="B35" s="29">
        <v>94</v>
      </c>
      <c r="C35" s="30" t="s">
        <v>26</v>
      </c>
      <c r="D35" s="87"/>
      <c r="E35" s="71">
        <v>98560.9</v>
      </c>
      <c r="F35" s="71">
        <v>97125.42</v>
      </c>
      <c r="G35" s="79">
        <f>IF(F35=0,$E35 * Indices!$C$12,$F35 * Indices!$D$12)</f>
        <v>101476.34583804997</v>
      </c>
      <c r="H35" s="33">
        <f t="shared" si="0"/>
        <v>0</v>
      </c>
    </row>
    <row r="36" spans="1:8" x14ac:dyDescent="0.25">
      <c r="A36" s="64" t="s">
        <v>638</v>
      </c>
      <c r="B36" s="29">
        <v>230</v>
      </c>
      <c r="C36" s="30" t="s">
        <v>488</v>
      </c>
      <c r="D36" s="87"/>
      <c r="E36" s="71">
        <v>1414.37</v>
      </c>
      <c r="F36" s="71">
        <v>1020.7</v>
      </c>
      <c r="G36" s="79">
        <f>IF(F36=0,$E36 * Indices!$C$12,$F36 * Indices!$D$12)</f>
        <v>1066.4242810676917</v>
      </c>
      <c r="H36" s="33">
        <f t="shared" si="0"/>
        <v>0</v>
      </c>
    </row>
    <row r="37" spans="1:8" x14ac:dyDescent="0.25">
      <c r="A37" s="64" t="s">
        <v>639</v>
      </c>
      <c r="B37" s="29">
        <v>231</v>
      </c>
      <c r="C37" s="30" t="s">
        <v>489</v>
      </c>
      <c r="D37" s="87"/>
      <c r="E37" s="71">
        <v>2868.64</v>
      </c>
      <c r="F37" s="71">
        <v>2588.36</v>
      </c>
      <c r="G37" s="79">
        <f>IF(F37=0,$E37 * Indices!$C$12,$F37 * Indices!$D$12)</f>
        <v>2704.3107202354959</v>
      </c>
      <c r="H37" s="33">
        <f t="shared" si="0"/>
        <v>0</v>
      </c>
    </row>
    <row r="38" spans="1:8" x14ac:dyDescent="0.25">
      <c r="A38" s="64" t="s">
        <v>640</v>
      </c>
      <c r="B38" s="29">
        <v>232</v>
      </c>
      <c r="C38" s="30" t="s">
        <v>490</v>
      </c>
      <c r="D38" s="87"/>
      <c r="E38" s="71">
        <v>5288.92</v>
      </c>
      <c r="F38" s="71">
        <v>5461.96</v>
      </c>
      <c r="G38" s="79">
        <f>IF(F38=0,$E38 * Indices!$C$12,$F38 * Indices!$D$12)</f>
        <v>5706.6393320471143</v>
      </c>
      <c r="H38" s="33">
        <f t="shared" si="0"/>
        <v>0</v>
      </c>
    </row>
    <row r="39" spans="1:8" x14ac:dyDescent="0.25">
      <c r="A39" s="64" t="s">
        <v>641</v>
      </c>
      <c r="B39" s="29">
        <v>233</v>
      </c>
      <c r="C39" s="30" t="s">
        <v>491</v>
      </c>
      <c r="D39" s="87"/>
      <c r="E39" s="71">
        <v>9231.8700000000008</v>
      </c>
      <c r="F39" s="71">
        <v>9948.3799999999992</v>
      </c>
      <c r="G39" s="79">
        <f>IF(F39=0,$E39 * Indices!$C$12,$F39 * Indices!$D$12)</f>
        <v>10394.037414801804</v>
      </c>
      <c r="H39" s="33">
        <f t="shared" si="0"/>
        <v>0</v>
      </c>
    </row>
    <row r="40" spans="1:8" x14ac:dyDescent="0.25">
      <c r="A40" s="64" t="s">
        <v>642</v>
      </c>
      <c r="B40" s="29">
        <v>234</v>
      </c>
      <c r="C40" s="30" t="s">
        <v>492</v>
      </c>
      <c r="D40" s="87"/>
      <c r="E40" s="71">
        <v>17442.32</v>
      </c>
      <c r="F40" s="71">
        <v>19897.740000000002</v>
      </c>
      <c r="G40" s="79">
        <f>IF(F40=0,$E40 * Indices!$C$12,$F40 * Indices!$D$12)</f>
        <v>20789.098730647453</v>
      </c>
      <c r="H40" s="33">
        <f t="shared" si="0"/>
        <v>0</v>
      </c>
    </row>
    <row r="41" spans="1:8" x14ac:dyDescent="0.25">
      <c r="A41" s="64" t="s">
        <v>643</v>
      </c>
      <c r="B41" s="29">
        <v>235</v>
      </c>
      <c r="C41" s="30" t="s">
        <v>493</v>
      </c>
      <c r="D41" s="87"/>
      <c r="E41" s="71">
        <v>30587.4</v>
      </c>
      <c r="F41" s="71">
        <v>33891.47</v>
      </c>
      <c r="G41" s="79">
        <f>IF(F41=0,$E41 * Indices!$C$12,$F41 * Indices!$D$12)</f>
        <v>35409.705622687608</v>
      </c>
      <c r="H41" s="33">
        <f t="shared" si="0"/>
        <v>0</v>
      </c>
    </row>
    <row r="42" spans="1:8" x14ac:dyDescent="0.25">
      <c r="A42" s="64" t="s">
        <v>644</v>
      </c>
      <c r="B42" s="29">
        <v>236</v>
      </c>
      <c r="C42" s="30" t="s">
        <v>494</v>
      </c>
      <c r="D42" s="87"/>
      <c r="E42" s="71">
        <v>43346.9</v>
      </c>
      <c r="F42" s="71">
        <v>47885.2</v>
      </c>
      <c r="G42" s="79">
        <f>IF(F42=0,$E42 * Indices!$C$12,$F42 * Indices!$D$12)</f>
        <v>50030.312514727761</v>
      </c>
      <c r="H42" s="33">
        <f t="shared" si="0"/>
        <v>0</v>
      </c>
    </row>
    <row r="43" spans="1:8" x14ac:dyDescent="0.25">
      <c r="A43" s="64" t="s">
        <v>645</v>
      </c>
      <c r="B43" s="29">
        <v>237</v>
      </c>
      <c r="C43" s="30" t="s">
        <v>495</v>
      </c>
      <c r="D43" s="87"/>
      <c r="E43" s="71">
        <v>56114.94</v>
      </c>
      <c r="F43" s="71">
        <v>61878.94</v>
      </c>
      <c r="G43" s="79">
        <f>IF(F43=0,$E43 * Indices!$C$12,$F43 * Indices!$D$12)</f>
        <v>64650.929854737762</v>
      </c>
      <c r="H43" s="33">
        <f t="shared" si="0"/>
        <v>0</v>
      </c>
    </row>
    <row r="44" spans="1:8" x14ac:dyDescent="0.25">
      <c r="A44" s="64" t="s">
        <v>646</v>
      </c>
      <c r="B44" s="29">
        <v>238</v>
      </c>
      <c r="C44" s="30" t="s">
        <v>496</v>
      </c>
      <c r="D44" s="87"/>
      <c r="E44" s="71">
        <v>96195.21</v>
      </c>
      <c r="F44" s="71">
        <v>99483.78</v>
      </c>
      <c r="G44" s="79">
        <f>IF(F44=0,$E44 * Indices!$C$12,$F44 * Indices!$D$12)</f>
        <v>103940.35325207838</v>
      </c>
      <c r="H44" s="33">
        <f t="shared" si="0"/>
        <v>0</v>
      </c>
    </row>
    <row r="45" spans="1:8" x14ac:dyDescent="0.25">
      <c r="A45" s="64" t="s">
        <v>611</v>
      </c>
      <c r="B45" s="29">
        <v>158</v>
      </c>
      <c r="C45" s="30" t="s">
        <v>33</v>
      </c>
      <c r="D45" s="87"/>
      <c r="E45" s="71">
        <v>1449.31</v>
      </c>
      <c r="F45" s="71">
        <v>1423.13</v>
      </c>
      <c r="G45" s="79">
        <f>IF(F45=0,$E45 * Indices!$C$12,$F45 * Indices!$D$12)</f>
        <v>1486.8819311412406</v>
      </c>
      <c r="H45" s="33">
        <f t="shared" si="0"/>
        <v>0</v>
      </c>
    </row>
    <row r="46" spans="1:8" x14ac:dyDescent="0.25">
      <c r="A46" s="64" t="s">
        <v>612</v>
      </c>
      <c r="B46" s="29">
        <v>159</v>
      </c>
      <c r="C46" s="30" t="s">
        <v>27</v>
      </c>
      <c r="D46" s="87"/>
      <c r="E46" s="71">
        <v>2885.64</v>
      </c>
      <c r="F46" s="71">
        <v>2869.74</v>
      </c>
      <c r="G46" s="79">
        <f>IF(F46=0,$E46 * Indices!$C$12,$F46 * Indices!$D$12)</f>
        <v>2998.2956954552733</v>
      </c>
      <c r="H46" s="33">
        <f t="shared" si="0"/>
        <v>0</v>
      </c>
    </row>
    <row r="47" spans="1:8" x14ac:dyDescent="0.25">
      <c r="A47" s="64" t="s">
        <v>613</v>
      </c>
      <c r="B47" s="29">
        <v>160</v>
      </c>
      <c r="C47" s="30" t="s">
        <v>17</v>
      </c>
      <c r="D47" s="87"/>
      <c r="E47" s="71">
        <v>5246.66</v>
      </c>
      <c r="F47" s="71">
        <v>5428.56</v>
      </c>
      <c r="G47" s="79">
        <f>IF(F47=0,$E47 * Indices!$C$12,$F47 * Indices!$D$12)</f>
        <v>5671.7431127979116</v>
      </c>
      <c r="H47" s="33">
        <f t="shared" si="0"/>
        <v>0</v>
      </c>
    </row>
    <row r="48" spans="1:8" x14ac:dyDescent="0.25">
      <c r="A48" s="64" t="s">
        <v>614</v>
      </c>
      <c r="B48" s="29">
        <v>161</v>
      </c>
      <c r="C48" s="30" t="s">
        <v>18</v>
      </c>
      <c r="D48" s="87"/>
      <c r="E48" s="71">
        <v>9209.7900000000009</v>
      </c>
      <c r="F48" s="71">
        <v>9494.86</v>
      </c>
      <c r="G48" s="79">
        <f>IF(F48=0,$E48 * Indices!$C$12,$F48 * Indices!$D$12)</f>
        <v>9920.2010868407797</v>
      </c>
      <c r="H48" s="33">
        <f t="shared" si="0"/>
        <v>0</v>
      </c>
    </row>
    <row r="49" spans="1:8" x14ac:dyDescent="0.25">
      <c r="A49" s="64" t="s">
        <v>615</v>
      </c>
      <c r="B49" s="29">
        <v>162</v>
      </c>
      <c r="C49" s="30" t="s">
        <v>21</v>
      </c>
      <c r="D49" s="87"/>
      <c r="E49" s="71">
        <v>18805.919999999998</v>
      </c>
      <c r="F49" s="71">
        <v>18383.080000000002</v>
      </c>
      <c r="G49" s="79">
        <f>IF(F49=0,$E49 * Indices!$C$12,$F49 * Indices!$D$12)</f>
        <v>19206.586531605626</v>
      </c>
      <c r="H49" s="33">
        <f t="shared" si="0"/>
        <v>0</v>
      </c>
    </row>
    <row r="50" spans="1:8" x14ac:dyDescent="0.25">
      <c r="A50" s="64" t="s">
        <v>616</v>
      </c>
      <c r="B50" s="29">
        <v>163</v>
      </c>
      <c r="C50" s="30" t="s">
        <v>28</v>
      </c>
      <c r="D50" s="87"/>
      <c r="E50" s="71">
        <v>32299.200000000001</v>
      </c>
      <c r="F50" s="71">
        <v>31352.49</v>
      </c>
      <c r="G50" s="79">
        <f>IF(F50=0,$E50 * Indices!$C$12,$F50 * Indices!$D$12)</f>
        <v>32756.986977497789</v>
      </c>
      <c r="H50" s="33">
        <f t="shared" si="0"/>
        <v>0</v>
      </c>
    </row>
    <row r="51" spans="1:8" x14ac:dyDescent="0.25">
      <c r="A51" s="64" t="s">
        <v>617</v>
      </c>
      <c r="B51" s="29">
        <v>164</v>
      </c>
      <c r="C51" s="30" t="s">
        <v>497</v>
      </c>
      <c r="D51" s="87"/>
      <c r="E51" s="71">
        <v>45772.77</v>
      </c>
      <c r="F51" s="71">
        <v>44292.78</v>
      </c>
      <c r="G51" s="79">
        <f>IF(F51=0,$E51 * Indices!$C$12,$F51 * Indices!$D$12)</f>
        <v>46276.962935230164</v>
      </c>
      <c r="H51" s="33">
        <f t="shared" si="0"/>
        <v>0</v>
      </c>
    </row>
    <row r="52" spans="1:8" x14ac:dyDescent="0.25">
      <c r="A52" s="64" t="s">
        <v>618</v>
      </c>
      <c r="B52" s="29">
        <v>165</v>
      </c>
      <c r="C52" s="30" t="s">
        <v>498</v>
      </c>
      <c r="D52" s="87"/>
      <c r="E52" s="71">
        <v>59255.34</v>
      </c>
      <c r="F52" s="71">
        <v>57332.78</v>
      </c>
      <c r="G52" s="79">
        <f>IF(F52=0,$E52 * Indices!$C$12,$F52 * Indices!$D$12)</f>
        <v>59901.115600188234</v>
      </c>
      <c r="H52" s="33">
        <f t="shared" si="0"/>
        <v>0</v>
      </c>
    </row>
    <row r="53" spans="1:8" x14ac:dyDescent="0.25">
      <c r="A53" s="64" t="s">
        <v>619</v>
      </c>
      <c r="B53" s="29">
        <v>166</v>
      </c>
      <c r="C53" s="30" t="s">
        <v>499</v>
      </c>
      <c r="D53" s="87"/>
      <c r="E53" s="71">
        <v>101578.66</v>
      </c>
      <c r="F53" s="71">
        <v>90428.63</v>
      </c>
      <c r="G53" s="79">
        <f>IF(F53=0,$E53 * Indices!$C$12,$F53 * Indices!$D$12)</f>
        <v>94479.559846856369</v>
      </c>
      <c r="H53" s="33">
        <f t="shared" si="0"/>
        <v>0</v>
      </c>
    </row>
    <row r="54" spans="1:8" x14ac:dyDescent="0.25">
      <c r="A54" s="64" t="s">
        <v>593</v>
      </c>
      <c r="B54" s="29">
        <v>140</v>
      </c>
      <c r="C54" s="30" t="s">
        <v>500</v>
      </c>
      <c r="D54" s="87"/>
      <c r="E54" s="71">
        <v>1570.05</v>
      </c>
      <c r="F54" s="71">
        <v>1397.95</v>
      </c>
      <c r="G54" s="79">
        <f>IF(F54=0,$E54 * Indices!$C$12,$F54 * Indices!$D$12)</f>
        <v>1460.5739430964825</v>
      </c>
      <c r="H54" s="33">
        <f t="shared" si="0"/>
        <v>0</v>
      </c>
    </row>
    <row r="55" spans="1:8" x14ac:dyDescent="0.25">
      <c r="A55" s="64" t="s">
        <v>594</v>
      </c>
      <c r="B55" s="29">
        <v>141</v>
      </c>
      <c r="C55" s="30" t="s">
        <v>501</v>
      </c>
      <c r="D55" s="87"/>
      <c r="E55" s="71">
        <v>2960.52</v>
      </c>
      <c r="F55" s="71">
        <v>3038.16</v>
      </c>
      <c r="G55" s="79">
        <f>IF(F55=0,$E55 * Indices!$C$12,$F55 * Indices!$D$12)</f>
        <v>3174.260403417868</v>
      </c>
      <c r="H55" s="33">
        <f t="shared" si="0"/>
        <v>0</v>
      </c>
    </row>
    <row r="56" spans="1:8" x14ac:dyDescent="0.25">
      <c r="A56" s="64" t="s">
        <v>595</v>
      </c>
      <c r="B56" s="29">
        <v>142</v>
      </c>
      <c r="C56" s="30" t="s">
        <v>502</v>
      </c>
      <c r="D56" s="87"/>
      <c r="E56" s="71">
        <v>5276</v>
      </c>
      <c r="F56" s="71">
        <v>5024.7</v>
      </c>
      <c r="G56" s="79">
        <f>IF(F56=0,$E56 * Indices!$C$12,$F56 * Indices!$D$12)</f>
        <v>5249.7914030379443</v>
      </c>
      <c r="H56" s="33">
        <f t="shared" si="0"/>
        <v>0</v>
      </c>
    </row>
    <row r="57" spans="1:8" x14ac:dyDescent="0.25">
      <c r="A57" s="64" t="s">
        <v>596</v>
      </c>
      <c r="B57" s="29">
        <v>143</v>
      </c>
      <c r="C57" s="30" t="s">
        <v>503</v>
      </c>
      <c r="D57" s="87"/>
      <c r="E57" s="71">
        <v>9188.98</v>
      </c>
      <c r="F57" s="71">
        <v>8901.8799999999992</v>
      </c>
      <c r="G57" s="79">
        <f>IF(F57=0,$E57 * Indices!$C$12,$F57 * Indices!$D$12)</f>
        <v>9300.6573715595787</v>
      </c>
      <c r="H57" s="33">
        <f t="shared" si="0"/>
        <v>0</v>
      </c>
    </row>
    <row r="58" spans="1:8" x14ac:dyDescent="0.25">
      <c r="A58" s="64" t="s">
        <v>597</v>
      </c>
      <c r="B58" s="29">
        <v>144</v>
      </c>
      <c r="C58" s="30" t="s">
        <v>504</v>
      </c>
      <c r="D58" s="87"/>
      <c r="E58" s="71">
        <v>16850.14</v>
      </c>
      <c r="F58" s="71">
        <v>17287.36</v>
      </c>
      <c r="G58" s="79">
        <f>IF(F58=0,$E58 * Indices!$C$12,$F58 * Indices!$D$12)</f>
        <v>18061.781580835086</v>
      </c>
      <c r="H58" s="33">
        <f t="shared" si="0"/>
        <v>0</v>
      </c>
    </row>
    <row r="59" spans="1:8" x14ac:dyDescent="0.25">
      <c r="A59" s="64" t="s">
        <v>598</v>
      </c>
      <c r="B59" s="29">
        <v>145</v>
      </c>
      <c r="C59" s="30" t="s">
        <v>505</v>
      </c>
      <c r="D59" s="87"/>
      <c r="E59" s="71">
        <v>34134.15</v>
      </c>
      <c r="F59" s="71">
        <v>31824.23</v>
      </c>
      <c r="G59" s="79">
        <f>IF(F59=0,$E59 * Indices!$C$12,$F59 * Indices!$D$12)</f>
        <v>33249.859506498353</v>
      </c>
      <c r="H59" s="33">
        <f t="shared" si="0"/>
        <v>0</v>
      </c>
    </row>
    <row r="60" spans="1:8" x14ac:dyDescent="0.25">
      <c r="A60" s="64" t="s">
        <v>599</v>
      </c>
      <c r="B60" s="29">
        <v>146</v>
      </c>
      <c r="C60" s="30" t="s">
        <v>506</v>
      </c>
      <c r="D60" s="87"/>
      <c r="E60" s="71">
        <v>46463.33</v>
      </c>
      <c r="F60" s="71">
        <v>45999.4</v>
      </c>
      <c r="G60" s="79">
        <f>IF(F60=0,$E60 * Indices!$C$12,$F60 * Indices!$D$12)</f>
        <v>48060.03436322639</v>
      </c>
      <c r="H60" s="33">
        <f t="shared" si="0"/>
        <v>0</v>
      </c>
    </row>
    <row r="61" spans="1:8" x14ac:dyDescent="0.25">
      <c r="A61" s="64" t="s">
        <v>600</v>
      </c>
      <c r="B61" s="29">
        <v>147</v>
      </c>
      <c r="C61" s="30" t="s">
        <v>507</v>
      </c>
      <c r="D61" s="87"/>
      <c r="E61" s="71">
        <v>60149.32</v>
      </c>
      <c r="F61" s="71">
        <v>59337.74</v>
      </c>
      <c r="G61" s="79">
        <f>IF(F61=0,$E61 * Indices!$C$12,$F61 * Indices!$D$12)</f>
        <v>61995.891760244544</v>
      </c>
      <c r="H61" s="33">
        <f t="shared" si="0"/>
        <v>0</v>
      </c>
    </row>
    <row r="62" spans="1:8" x14ac:dyDescent="0.25">
      <c r="A62" s="64" t="s">
        <v>601</v>
      </c>
      <c r="B62" s="29">
        <v>148</v>
      </c>
      <c r="C62" s="30" t="s">
        <v>508</v>
      </c>
      <c r="D62" s="87"/>
      <c r="E62" s="71">
        <v>103111.17</v>
      </c>
      <c r="F62" s="71">
        <v>92401.46</v>
      </c>
      <c r="G62" s="79">
        <f>IF(F62=0,$E62 * Indices!$C$12,$F62 * Indices!$D$12)</f>
        <v>96540.766679832537</v>
      </c>
      <c r="H62" s="33">
        <f t="shared" si="0"/>
        <v>0</v>
      </c>
    </row>
    <row r="63" spans="1:8" x14ac:dyDescent="0.25">
      <c r="A63" s="64" t="s">
        <v>602</v>
      </c>
      <c r="B63" s="29">
        <v>149</v>
      </c>
      <c r="C63" s="30" t="s">
        <v>509</v>
      </c>
      <c r="D63" s="87"/>
      <c r="E63" s="71">
        <v>1573.41</v>
      </c>
      <c r="F63" s="71">
        <v>1438.59</v>
      </c>
      <c r="G63" s="79">
        <f>IF(F63=0,$E63 * Indices!$C$12,$F63 * Indices!$D$12)</f>
        <v>1503.0344925062902</v>
      </c>
      <c r="H63" s="33">
        <f t="shared" si="0"/>
        <v>0</v>
      </c>
    </row>
    <row r="64" spans="1:8" x14ac:dyDescent="0.25">
      <c r="A64" s="64" t="s">
        <v>603</v>
      </c>
      <c r="B64" s="29">
        <v>150</v>
      </c>
      <c r="C64" s="30" t="s">
        <v>510</v>
      </c>
      <c r="D64" s="87"/>
      <c r="E64" s="71">
        <v>2974.54</v>
      </c>
      <c r="F64" s="71">
        <v>2708.07</v>
      </c>
      <c r="G64" s="79">
        <f>IF(F64=0,$E64 * Indices!$C$12,$F64 * Indices!$D$12)</f>
        <v>2829.3833671313646</v>
      </c>
      <c r="H64" s="33">
        <f t="shared" si="0"/>
        <v>0</v>
      </c>
    </row>
    <row r="65" spans="1:8" x14ac:dyDescent="0.25">
      <c r="A65" s="64" t="s">
        <v>604</v>
      </c>
      <c r="B65" s="29">
        <v>151</v>
      </c>
      <c r="C65" s="30" t="s">
        <v>511</v>
      </c>
      <c r="D65" s="87"/>
      <c r="E65" s="71">
        <v>5142.84</v>
      </c>
      <c r="F65" s="71">
        <v>4805.41</v>
      </c>
      <c r="G65" s="79">
        <f>IF(F65=0,$E65 * Indices!$C$12,$F65 * Indices!$D$12)</f>
        <v>5020.6778725242439</v>
      </c>
      <c r="H65" s="33">
        <f t="shared" si="0"/>
        <v>0</v>
      </c>
    </row>
    <row r="66" spans="1:8" x14ac:dyDescent="0.25">
      <c r="A66" s="64" t="s">
        <v>605</v>
      </c>
      <c r="B66" s="29">
        <v>152</v>
      </c>
      <c r="C66" s="30" t="s">
        <v>512</v>
      </c>
      <c r="D66" s="87"/>
      <c r="E66" s="71">
        <v>8784.7900000000009</v>
      </c>
      <c r="F66" s="71">
        <v>8141.3</v>
      </c>
      <c r="G66" s="79">
        <f>IF(F66=0,$E66 * Indices!$C$12,$F66 * Indices!$D$12)</f>
        <v>8506.0056818422636</v>
      </c>
      <c r="H66" s="33">
        <f t="shared" si="0"/>
        <v>0</v>
      </c>
    </row>
    <row r="67" spans="1:8" x14ac:dyDescent="0.25">
      <c r="A67" s="64" t="s">
        <v>606</v>
      </c>
      <c r="B67" s="29">
        <v>153</v>
      </c>
      <c r="C67" s="30" t="s">
        <v>513</v>
      </c>
      <c r="D67" s="87"/>
      <c r="E67" s="71">
        <v>18009.41</v>
      </c>
      <c r="F67" s="71">
        <v>16710.38</v>
      </c>
      <c r="G67" s="79">
        <f>IF(F67=0,$E67 * Indices!$C$12,$F67 * Indices!$D$12)</f>
        <v>17458.95461729003</v>
      </c>
      <c r="H67" s="33">
        <f t="shared" si="0"/>
        <v>0</v>
      </c>
    </row>
    <row r="68" spans="1:8" x14ac:dyDescent="0.25">
      <c r="A68" s="64" t="s">
        <v>607</v>
      </c>
      <c r="B68" s="29">
        <v>154</v>
      </c>
      <c r="C68" s="30" t="s">
        <v>514</v>
      </c>
      <c r="D68" s="87"/>
      <c r="E68" s="71">
        <v>31010.06</v>
      </c>
      <c r="F68" s="71">
        <v>29310.82</v>
      </c>
      <c r="G68" s="79">
        <f>IF(F68=0,$E68 * Indices!$C$12,$F68 * Indices!$D$12)</f>
        <v>30623.856320176856</v>
      </c>
      <c r="H68" s="33">
        <f t="shared" si="0"/>
        <v>0</v>
      </c>
    </row>
    <row r="69" spans="1:8" x14ac:dyDescent="0.25">
      <c r="A69" s="64" t="s">
        <v>608</v>
      </c>
      <c r="B69" s="29">
        <v>155</v>
      </c>
      <c r="C69" s="30" t="s">
        <v>515</v>
      </c>
      <c r="D69" s="87"/>
      <c r="E69" s="71">
        <v>43945.89</v>
      </c>
      <c r="F69" s="71">
        <v>40291.08</v>
      </c>
      <c r="G69" s="79">
        <f>IF(F69=0,$E69 * Indices!$C$12,$F69 * Indices!$D$12)</f>
        <v>42095.998846321985</v>
      </c>
      <c r="H69" s="33">
        <f t="shared" si="0"/>
        <v>0</v>
      </c>
    </row>
    <row r="70" spans="1:8" x14ac:dyDescent="0.25">
      <c r="A70" s="64" t="s">
        <v>609</v>
      </c>
      <c r="B70" s="29">
        <v>156</v>
      </c>
      <c r="C70" s="30" t="s">
        <v>516</v>
      </c>
      <c r="D70" s="87"/>
      <c r="E70" s="71">
        <v>56890.35</v>
      </c>
      <c r="F70" s="71">
        <v>53442.09</v>
      </c>
      <c r="G70" s="79">
        <f>IF(F70=0,$E70 * Indices!$C$12,$F70 * Indices!$D$12)</f>
        <v>55836.13442441939</v>
      </c>
      <c r="H70" s="33">
        <f t="shared" si="0"/>
        <v>0</v>
      </c>
    </row>
    <row r="71" spans="1:8" x14ac:dyDescent="0.25">
      <c r="A71" s="64" t="s">
        <v>610</v>
      </c>
      <c r="B71" s="29">
        <v>157</v>
      </c>
      <c r="C71" s="30" t="s">
        <v>517</v>
      </c>
      <c r="D71" s="87"/>
      <c r="E71" s="71">
        <v>97524.45</v>
      </c>
      <c r="F71" s="71">
        <v>81157.320000000007</v>
      </c>
      <c r="G71" s="79">
        <f>IF(F71=0,$E71 * Indices!$C$12,$F71 * Indices!$D$12)</f>
        <v>84792.923125679052</v>
      </c>
      <c r="H71" s="33">
        <f t="shared" si="0"/>
        <v>0</v>
      </c>
    </row>
    <row r="72" spans="1:8" x14ac:dyDescent="0.25">
      <c r="A72" s="64" t="s">
        <v>620</v>
      </c>
      <c r="B72" s="29">
        <v>203</v>
      </c>
      <c r="C72" s="30" t="s">
        <v>518</v>
      </c>
      <c r="D72" s="87"/>
      <c r="E72" s="71">
        <v>1763.65</v>
      </c>
      <c r="F72" s="71">
        <v>1393.75</v>
      </c>
      <c r="G72" s="79">
        <f>IF(F72=0,$E72 * Indices!$C$12,$F72 * Indices!$D$12)</f>
        <v>1456.1857957657444</v>
      </c>
      <c r="H72" s="33">
        <f t="shared" si="0"/>
        <v>0</v>
      </c>
    </row>
    <row r="73" spans="1:8" x14ac:dyDescent="0.25">
      <c r="A73" s="64" t="s">
        <v>621</v>
      </c>
      <c r="B73" s="29">
        <v>204</v>
      </c>
      <c r="C73" s="30" t="s">
        <v>519</v>
      </c>
      <c r="D73" s="87"/>
      <c r="E73" s="71">
        <v>3760.54</v>
      </c>
      <c r="F73" s="71">
        <v>2928.51</v>
      </c>
      <c r="G73" s="79">
        <f>IF(F73=0,$E73 * Indices!$C$12,$F73 * Indices!$D$12)</f>
        <v>3059.6984141761009</v>
      </c>
      <c r="H73" s="33">
        <f t="shared" si="0"/>
        <v>0</v>
      </c>
    </row>
    <row r="74" spans="1:8" x14ac:dyDescent="0.25">
      <c r="A74" s="64" t="s">
        <v>622</v>
      </c>
      <c r="B74" s="29">
        <v>205</v>
      </c>
      <c r="C74" s="30" t="s">
        <v>520</v>
      </c>
      <c r="D74" s="87"/>
      <c r="E74" s="71">
        <v>6832.52</v>
      </c>
      <c r="F74" s="71">
        <v>5429.03</v>
      </c>
      <c r="G74" s="79">
        <f>IF(F74=0,$E74 * Indices!$C$12,$F74 * Indices!$D$12)</f>
        <v>5672.2341673801602</v>
      </c>
      <c r="H74" s="33">
        <f t="shared" ref="H74:H89" si="1">G74*D74</f>
        <v>0</v>
      </c>
    </row>
    <row r="75" spans="1:8" x14ac:dyDescent="0.25">
      <c r="A75" s="64" t="s">
        <v>623</v>
      </c>
      <c r="B75" s="29">
        <v>206</v>
      </c>
      <c r="C75" s="30" t="s">
        <v>521</v>
      </c>
      <c r="D75" s="87"/>
      <c r="E75" s="71">
        <v>11921.23</v>
      </c>
      <c r="F75" s="71">
        <v>9671.99</v>
      </c>
      <c r="G75" s="79">
        <f>IF(F75=0,$E75 * Indices!$C$12,$F75 * Indices!$D$12)</f>
        <v>10105.265976529738</v>
      </c>
      <c r="H75" s="33">
        <f t="shared" si="1"/>
        <v>0</v>
      </c>
    </row>
    <row r="76" spans="1:8" x14ac:dyDescent="0.25">
      <c r="A76" s="64" t="s">
        <v>624</v>
      </c>
      <c r="B76" s="29">
        <v>207</v>
      </c>
      <c r="C76" s="30" t="s">
        <v>522</v>
      </c>
      <c r="D76" s="87"/>
      <c r="E76" s="71">
        <v>23030.94</v>
      </c>
      <c r="F76" s="71">
        <v>17828.650000000001</v>
      </c>
      <c r="G76" s="79">
        <f>IF(F76=0,$E76 * Indices!$C$12,$F76 * Indices!$D$12)</f>
        <v>18627.319740038703</v>
      </c>
      <c r="H76" s="33">
        <f t="shared" si="1"/>
        <v>0</v>
      </c>
    </row>
    <row r="77" spans="1:8" x14ac:dyDescent="0.25">
      <c r="A77" s="64" t="s">
        <v>625</v>
      </c>
      <c r="B77" s="29">
        <v>208</v>
      </c>
      <c r="C77" s="30" t="s">
        <v>523</v>
      </c>
      <c r="D77" s="87"/>
      <c r="E77" s="71">
        <v>41366.559999999998</v>
      </c>
      <c r="F77" s="71">
        <v>31421.97</v>
      </c>
      <c r="G77" s="79">
        <f>IF(F77=0,$E77 * Indices!$C$12,$F77 * Indices!$D$12)</f>
        <v>32829.579471912002</v>
      </c>
      <c r="H77" s="33">
        <f t="shared" si="1"/>
        <v>0</v>
      </c>
    </row>
    <row r="78" spans="1:8" x14ac:dyDescent="0.25">
      <c r="A78" s="64" t="s">
        <v>626</v>
      </c>
      <c r="B78" s="29">
        <v>209</v>
      </c>
      <c r="C78" s="30" t="s">
        <v>524</v>
      </c>
      <c r="D78" s="87"/>
      <c r="E78" s="71">
        <v>58081.67</v>
      </c>
      <c r="F78" s="71">
        <v>45015.28</v>
      </c>
      <c r="G78" s="79">
        <f>IF(F78=0,$E78 * Indices!$C$12,$F78 * Indices!$D$12)</f>
        <v>47031.828755815455</v>
      </c>
      <c r="H78" s="33">
        <f t="shared" si="1"/>
        <v>0</v>
      </c>
    </row>
    <row r="79" spans="1:8" x14ac:dyDescent="0.25">
      <c r="A79" s="64" t="s">
        <v>627</v>
      </c>
      <c r="B79" s="29">
        <v>210</v>
      </c>
      <c r="C79" s="30" t="s">
        <v>525</v>
      </c>
      <c r="D79" s="87"/>
      <c r="E79" s="71">
        <v>75189.89</v>
      </c>
      <c r="F79" s="71">
        <v>58608.6</v>
      </c>
      <c r="G79" s="79">
        <f>IF(F79=0,$E79 * Indices!$C$12,$F79 * Indices!$D$12)</f>
        <v>61234.088487688758</v>
      </c>
      <c r="H79" s="33">
        <f t="shared" si="1"/>
        <v>0</v>
      </c>
    </row>
    <row r="80" spans="1:8" x14ac:dyDescent="0.25">
      <c r="A80" s="64" t="s">
        <v>628</v>
      </c>
      <c r="B80" s="29">
        <v>211</v>
      </c>
      <c r="C80" s="30" t="s">
        <v>526</v>
      </c>
      <c r="D80" s="87"/>
      <c r="E80" s="71">
        <v>128894.51</v>
      </c>
      <c r="F80" s="71">
        <v>89143.26</v>
      </c>
      <c r="G80" s="79">
        <f>IF(F80=0,$E80 * Indices!$C$12,$F80 * Indices!$D$12)</f>
        <v>93136.609148163334</v>
      </c>
      <c r="H80" s="33">
        <f t="shared" si="1"/>
        <v>0</v>
      </c>
    </row>
    <row r="81" spans="1:11" x14ac:dyDescent="0.25">
      <c r="A81" s="64" t="s">
        <v>629</v>
      </c>
      <c r="B81" s="29">
        <v>212</v>
      </c>
      <c r="C81" s="30" t="s">
        <v>527</v>
      </c>
      <c r="D81" s="87"/>
      <c r="E81" s="71">
        <v>1336.66</v>
      </c>
      <c r="F81" s="71">
        <v>1413.21</v>
      </c>
      <c r="G81" s="79">
        <f>IF(F81=0,$E81 * Indices!$C$12,$F81 * Indices!$D$12)</f>
        <v>1476.5175450648305</v>
      </c>
      <c r="H81" s="33">
        <f t="shared" si="1"/>
        <v>0</v>
      </c>
    </row>
    <row r="82" spans="1:11" x14ac:dyDescent="0.25">
      <c r="A82" s="64" t="s">
        <v>630</v>
      </c>
      <c r="B82" s="29">
        <v>213</v>
      </c>
      <c r="C82" s="30" t="s">
        <v>528</v>
      </c>
      <c r="D82" s="87"/>
      <c r="E82" s="71">
        <v>2847.78</v>
      </c>
      <c r="F82" s="71">
        <v>2731.11</v>
      </c>
      <c r="G82" s="79">
        <f>IF(F82=0,$E82 * Indices!$C$12,$F82 * Indices!$D$12)</f>
        <v>2853.4554896314135</v>
      </c>
      <c r="H82" s="33">
        <f t="shared" si="1"/>
        <v>0</v>
      </c>
    </row>
    <row r="83" spans="1:11" x14ac:dyDescent="0.25">
      <c r="A83" s="64" t="s">
        <v>631</v>
      </c>
      <c r="B83" s="29">
        <v>214</v>
      </c>
      <c r="C83" s="30" t="s">
        <v>529</v>
      </c>
      <c r="D83" s="87"/>
      <c r="E83" s="71">
        <v>5365.03</v>
      </c>
      <c r="F83" s="71">
        <v>5011.8900000000003</v>
      </c>
      <c r="G83" s="79">
        <f>IF(F83=0,$E83 * Indices!$C$12,$F83 * Indices!$D$12)</f>
        <v>5236.4075536791943</v>
      </c>
      <c r="H83" s="33">
        <f t="shared" si="1"/>
        <v>0</v>
      </c>
    </row>
    <row r="84" spans="1:11" x14ac:dyDescent="0.25">
      <c r="A84" s="64" t="s">
        <v>632</v>
      </c>
      <c r="B84" s="29">
        <v>215</v>
      </c>
      <c r="C84" s="30" t="s">
        <v>530</v>
      </c>
      <c r="D84" s="87"/>
      <c r="E84" s="71">
        <v>9224.68</v>
      </c>
      <c r="F84" s="71">
        <v>8789.2099999999991</v>
      </c>
      <c r="G84" s="79">
        <f>IF(F84=0,$E84 * Indices!$C$12,$F84 * Indices!$D$12)</f>
        <v>9182.9400954276134</v>
      </c>
      <c r="H84" s="33">
        <f t="shared" si="1"/>
        <v>0</v>
      </c>
    </row>
    <row r="85" spans="1:11" x14ac:dyDescent="0.25">
      <c r="A85" s="64" t="s">
        <v>633</v>
      </c>
      <c r="B85" s="29">
        <v>216</v>
      </c>
      <c r="C85" s="30" t="s">
        <v>531</v>
      </c>
      <c r="D85" s="87"/>
      <c r="E85" s="71">
        <v>18309.09</v>
      </c>
      <c r="F85" s="71">
        <v>17201.03</v>
      </c>
      <c r="G85" s="79">
        <f>IF(F85=0,$E85 * Indices!$C$12,$F85 * Indices!$D$12)</f>
        <v>17971.584257248745</v>
      </c>
      <c r="H85" s="33">
        <f t="shared" si="1"/>
        <v>0</v>
      </c>
    </row>
    <row r="86" spans="1:11" x14ac:dyDescent="0.25">
      <c r="A86" s="64" t="s">
        <v>634</v>
      </c>
      <c r="B86" s="29">
        <v>217</v>
      </c>
      <c r="C86" s="30" t="s">
        <v>532</v>
      </c>
      <c r="D86" s="87"/>
      <c r="E86" s="71">
        <v>32498.81</v>
      </c>
      <c r="F86" s="71">
        <v>29642.84</v>
      </c>
      <c r="G86" s="79">
        <f>IF(F86=0,$E86 * Indices!$C$12,$F86 * Indices!$D$12)</f>
        <v>30970.749814641535</v>
      </c>
      <c r="H86" s="33">
        <f t="shared" si="1"/>
        <v>0</v>
      </c>
    </row>
    <row r="87" spans="1:11" x14ac:dyDescent="0.25">
      <c r="A87" s="64" t="s">
        <v>635</v>
      </c>
      <c r="B87" s="29">
        <v>218</v>
      </c>
      <c r="C87" s="30" t="s">
        <v>533</v>
      </c>
      <c r="D87" s="87"/>
      <c r="E87" s="71">
        <v>44106.03</v>
      </c>
      <c r="F87" s="71">
        <v>41872.03</v>
      </c>
      <c r="G87" s="79">
        <f>IF(F87=0,$E87 * Indices!$C$12,$F87 * Indices!$D$12)</f>
        <v>43747.770637400623</v>
      </c>
      <c r="H87" s="33">
        <f t="shared" si="1"/>
        <v>0</v>
      </c>
    </row>
    <row r="88" spans="1:11" x14ac:dyDescent="0.25">
      <c r="A88" s="64" t="s">
        <v>636</v>
      </c>
      <c r="B88" s="29">
        <v>219</v>
      </c>
      <c r="C88" s="30" t="s">
        <v>534</v>
      </c>
      <c r="D88" s="87"/>
      <c r="E88" s="71">
        <v>52521.919999999998</v>
      </c>
      <c r="F88" s="71">
        <v>53438.879999999997</v>
      </c>
      <c r="G88" s="79">
        <f>IF(F88=0,$E88 * Indices!$C$12,$F88 * Indices!$D$12)</f>
        <v>55832.780626102329</v>
      </c>
      <c r="H88" s="33">
        <f t="shared" si="1"/>
        <v>0</v>
      </c>
    </row>
    <row r="89" spans="1:11" x14ac:dyDescent="0.25">
      <c r="A89" s="64" t="s">
        <v>637</v>
      </c>
      <c r="B89" s="29">
        <v>220</v>
      </c>
      <c r="C89" s="30" t="s">
        <v>535</v>
      </c>
      <c r="D89" s="87"/>
      <c r="E89" s="71">
        <v>94769.74</v>
      </c>
      <c r="F89" s="71">
        <v>82139.63</v>
      </c>
      <c r="G89" s="79">
        <f>IF(F89=0,$E89 * Indices!$C$12,$F89 * Indices!$D$12)</f>
        <v>85819.237650549825</v>
      </c>
      <c r="H89" s="33">
        <f t="shared" si="1"/>
        <v>0</v>
      </c>
    </row>
    <row r="90" spans="1:11" ht="15.75" thickBot="1" x14ac:dyDescent="0.3">
      <c r="A90" s="13"/>
      <c r="B90" s="14"/>
      <c r="C90" s="15"/>
      <c r="D90" s="16"/>
      <c r="E90" s="17"/>
      <c r="F90" s="17"/>
      <c r="G90" s="16"/>
      <c r="H90" s="60"/>
    </row>
    <row r="91" spans="1:11" x14ac:dyDescent="0.25">
      <c r="A91" s="67" t="s">
        <v>4</v>
      </c>
      <c r="B91" s="68" t="s">
        <v>45</v>
      </c>
      <c r="C91" s="12" t="s">
        <v>5</v>
      </c>
      <c r="D91" s="12" t="s">
        <v>811</v>
      </c>
      <c r="E91" s="12" t="s">
        <v>7</v>
      </c>
      <c r="F91" s="12" t="s">
        <v>8</v>
      </c>
      <c r="G91" s="4" t="s">
        <v>470</v>
      </c>
      <c r="H91" s="5" t="s">
        <v>479</v>
      </c>
    </row>
    <row r="92" spans="1:11" x14ac:dyDescent="0.25">
      <c r="A92" s="69" t="s">
        <v>708</v>
      </c>
      <c r="B92" s="69" t="s">
        <v>707</v>
      </c>
      <c r="C92" s="63" t="s">
        <v>564</v>
      </c>
      <c r="D92" s="88"/>
      <c r="E92" s="65">
        <v>21.69</v>
      </c>
      <c r="F92" s="65">
        <v>22.24</v>
      </c>
      <c r="G92" s="79">
        <f>IF(F92=0,$E92 * Indices!$C$12,$F92 * Indices!$D$12)</f>
        <v>23.236284913241366</v>
      </c>
      <c r="H92" s="33">
        <f>G92*D92</f>
        <v>0</v>
      </c>
      <c r="I92" s="6"/>
      <c r="J92" s="6"/>
      <c r="K92" s="6"/>
    </row>
    <row r="93" spans="1:11" x14ac:dyDescent="0.25">
      <c r="A93" s="69" t="s">
        <v>703</v>
      </c>
      <c r="B93" s="69" t="s">
        <v>39</v>
      </c>
      <c r="C93" s="63" t="s">
        <v>566</v>
      </c>
      <c r="D93" s="88"/>
      <c r="E93" s="65">
        <v>366.59</v>
      </c>
      <c r="F93" s="65">
        <v>226.61</v>
      </c>
      <c r="G93" s="79">
        <f>IF(F93=0,$E93 * Indices!$C$12,$F93 * Indices!$D$12)</f>
        <v>236.76144443298679</v>
      </c>
      <c r="H93" s="33">
        <f t="shared" ref="H93:H107" si="2">G93*D93</f>
        <v>0</v>
      </c>
      <c r="I93" s="6"/>
      <c r="J93" s="6"/>
      <c r="K93" s="6"/>
    </row>
    <row r="94" spans="1:11" x14ac:dyDescent="0.25">
      <c r="A94" s="69" t="s">
        <v>705</v>
      </c>
      <c r="B94" s="69" t="s">
        <v>706</v>
      </c>
      <c r="C94" s="63" t="s">
        <v>565</v>
      </c>
      <c r="D94" s="88"/>
      <c r="E94" s="65">
        <v>31.81</v>
      </c>
      <c r="F94" s="65">
        <v>32.39</v>
      </c>
      <c r="G94" s="79">
        <f>IF(F94=0,$E94 * Indices!$C$12,$F94 * Indices!$D$12)</f>
        <v>33.840974295858267</v>
      </c>
      <c r="H94" s="33">
        <f t="shared" si="2"/>
        <v>0</v>
      </c>
      <c r="I94" s="6"/>
      <c r="J94" s="6"/>
      <c r="K94" s="6"/>
    </row>
    <row r="95" spans="1:11" x14ac:dyDescent="0.25">
      <c r="A95" s="69" t="s">
        <v>704</v>
      </c>
      <c r="B95" s="69" t="s">
        <v>40</v>
      </c>
      <c r="C95" s="63" t="s">
        <v>567</v>
      </c>
      <c r="D95" s="88"/>
      <c r="E95" s="65">
        <v>21.4</v>
      </c>
      <c r="F95" s="65">
        <v>21.79</v>
      </c>
      <c r="G95" s="79">
        <f>IF(F95=0,$E95 * Indices!$C$12,$F95 * Indices!$D$12)</f>
        <v>22.766126270662291</v>
      </c>
      <c r="H95" s="33">
        <f t="shared" si="2"/>
        <v>0</v>
      </c>
      <c r="I95" s="6"/>
      <c r="J95" s="6"/>
      <c r="K95" s="6"/>
    </row>
    <row r="96" spans="1:11" x14ac:dyDescent="0.25">
      <c r="A96" s="69" t="s">
        <v>720</v>
      </c>
      <c r="B96" s="69" t="s">
        <v>715</v>
      </c>
      <c r="C96" s="63" t="s">
        <v>709</v>
      </c>
      <c r="D96" s="88"/>
      <c r="E96" s="65">
        <v>33.18</v>
      </c>
      <c r="F96" s="65">
        <v>33.520000000000003</v>
      </c>
      <c r="G96" s="79">
        <f>IF(F96=0,$E96 * Indices!$C$12,$F96 * Indices!$D$12)</f>
        <v>35.0215948872235</v>
      </c>
      <c r="H96" s="33">
        <f t="shared" si="2"/>
        <v>0</v>
      </c>
    </row>
    <row r="97" spans="1:8" x14ac:dyDescent="0.25">
      <c r="A97" s="69" t="s">
        <v>721</v>
      </c>
      <c r="B97" s="69" t="s">
        <v>714</v>
      </c>
      <c r="C97" s="63" t="s">
        <v>710</v>
      </c>
      <c r="D97" s="88"/>
      <c r="E97" s="65">
        <v>33.18</v>
      </c>
      <c r="F97" s="65">
        <v>33.520000000000003</v>
      </c>
      <c r="G97" s="79">
        <f>IF(F97=0,$E97 * Indices!$C$12,$F97 * Indices!$D$12)</f>
        <v>35.0215948872235</v>
      </c>
      <c r="H97" s="33">
        <f t="shared" si="2"/>
        <v>0</v>
      </c>
    </row>
    <row r="98" spans="1:8" x14ac:dyDescent="0.25">
      <c r="A98" s="69" t="s">
        <v>722</v>
      </c>
      <c r="B98" s="69" t="s">
        <v>716</v>
      </c>
      <c r="C98" s="63" t="s">
        <v>711</v>
      </c>
      <c r="D98" s="88"/>
      <c r="E98" s="65">
        <v>33.18</v>
      </c>
      <c r="F98" s="65">
        <v>33.520000000000003</v>
      </c>
      <c r="G98" s="79">
        <f>IF(F98=0,$E98 * Indices!$C$12,$F98 * Indices!$D$12)</f>
        <v>35.0215948872235</v>
      </c>
      <c r="H98" s="33">
        <f t="shared" si="2"/>
        <v>0</v>
      </c>
    </row>
    <row r="99" spans="1:8" x14ac:dyDescent="0.25">
      <c r="A99" s="69" t="s">
        <v>723</v>
      </c>
      <c r="B99" s="69" t="s">
        <v>718</v>
      </c>
      <c r="C99" s="63" t="s">
        <v>712</v>
      </c>
      <c r="D99" s="88"/>
      <c r="E99" s="65">
        <v>33.18</v>
      </c>
      <c r="F99" s="65">
        <v>33.520000000000003</v>
      </c>
      <c r="G99" s="79">
        <f>IF(F99=0,$E99 * Indices!$C$12,$F99 * Indices!$D$12)</f>
        <v>35.0215948872235</v>
      </c>
      <c r="H99" s="33">
        <f t="shared" si="2"/>
        <v>0</v>
      </c>
    </row>
    <row r="100" spans="1:8" x14ac:dyDescent="0.25">
      <c r="A100" s="69" t="s">
        <v>724</v>
      </c>
      <c r="B100" s="69" t="s">
        <v>719</v>
      </c>
      <c r="C100" s="63" t="s">
        <v>713</v>
      </c>
      <c r="D100" s="88"/>
      <c r="E100" s="65">
        <v>33.18</v>
      </c>
      <c r="F100" s="65">
        <v>33.520000000000003</v>
      </c>
      <c r="G100" s="79">
        <f>IF(F100=0,$E100 * Indices!$C$12,$F100 * Indices!$D$12)</f>
        <v>35.0215948872235</v>
      </c>
      <c r="H100" s="33">
        <f t="shared" si="2"/>
        <v>0</v>
      </c>
    </row>
    <row r="101" spans="1:8" x14ac:dyDescent="0.25">
      <c r="A101" s="69" t="s">
        <v>734</v>
      </c>
      <c r="B101" s="69" t="s">
        <v>730</v>
      </c>
      <c r="C101" s="63" t="s">
        <v>725</v>
      </c>
      <c r="D101" s="88"/>
      <c r="E101" s="65">
        <v>30.79</v>
      </c>
      <c r="F101" s="65">
        <v>30.1</v>
      </c>
      <c r="G101" s="79">
        <f>IF(F101=0,$E101 * Indices!$C$12,$F101 * Indices!$D$12)</f>
        <v>31.448389203622536</v>
      </c>
      <c r="H101" s="33">
        <f t="shared" si="2"/>
        <v>0</v>
      </c>
    </row>
    <row r="102" spans="1:8" x14ac:dyDescent="0.25">
      <c r="A102" s="69" t="s">
        <v>735</v>
      </c>
      <c r="B102" s="69" t="s">
        <v>731</v>
      </c>
      <c r="C102" s="63" t="s">
        <v>726</v>
      </c>
      <c r="D102" s="88"/>
      <c r="E102" s="65">
        <v>30.79</v>
      </c>
      <c r="F102" s="65">
        <v>30.1</v>
      </c>
      <c r="G102" s="79">
        <f>IF(F102=0,$E102 * Indices!$C$12,$F102 * Indices!$D$12)</f>
        <v>31.448389203622536</v>
      </c>
      <c r="H102" s="33">
        <f t="shared" si="2"/>
        <v>0</v>
      </c>
    </row>
    <row r="103" spans="1:8" x14ac:dyDescent="0.25">
      <c r="A103" s="69" t="s">
        <v>736</v>
      </c>
      <c r="B103" s="69" t="s">
        <v>717</v>
      </c>
      <c r="C103" s="63" t="s">
        <v>727</v>
      </c>
      <c r="D103" s="88"/>
      <c r="E103" s="65">
        <v>30.79</v>
      </c>
      <c r="F103" s="65">
        <v>30.1</v>
      </c>
      <c r="G103" s="79">
        <f>IF(F103=0,$E103 * Indices!$C$12,$F103 * Indices!$D$12)</f>
        <v>31.448389203622536</v>
      </c>
      <c r="H103" s="33">
        <f t="shared" si="2"/>
        <v>0</v>
      </c>
    </row>
    <row r="104" spans="1:8" x14ac:dyDescent="0.25">
      <c r="A104" s="69" t="s">
        <v>737</v>
      </c>
      <c r="B104" s="69" t="s">
        <v>732</v>
      </c>
      <c r="C104" s="63" t="s">
        <v>728</v>
      </c>
      <c r="D104" s="88"/>
      <c r="E104" s="65">
        <v>30.79</v>
      </c>
      <c r="F104" s="65">
        <v>30.1</v>
      </c>
      <c r="G104" s="79">
        <f>IF(F104=0,$E104 * Indices!$C$12,$F104 * Indices!$D$12)</f>
        <v>31.448389203622536</v>
      </c>
      <c r="H104" s="33">
        <f t="shared" si="2"/>
        <v>0</v>
      </c>
    </row>
    <row r="105" spans="1:8" x14ac:dyDescent="0.25">
      <c r="A105" s="69" t="s">
        <v>738</v>
      </c>
      <c r="B105" s="69" t="s">
        <v>733</v>
      </c>
      <c r="C105" s="63" t="s">
        <v>729</v>
      </c>
      <c r="D105" s="88"/>
      <c r="E105" s="65">
        <v>30.79</v>
      </c>
      <c r="F105" s="65">
        <v>30.1</v>
      </c>
      <c r="G105" s="79">
        <f>IF(F105=0,$E105 * Indices!$C$12,$F105 * Indices!$D$12)</f>
        <v>31.448389203622536</v>
      </c>
      <c r="H105" s="33">
        <f t="shared" si="2"/>
        <v>0</v>
      </c>
    </row>
    <row r="106" spans="1:8" x14ac:dyDescent="0.25">
      <c r="A106" s="69">
        <v>198370</v>
      </c>
      <c r="B106" s="66" t="s">
        <v>739</v>
      </c>
      <c r="C106" s="63" t="s">
        <v>569</v>
      </c>
      <c r="D106" s="88"/>
      <c r="E106" s="65">
        <v>219.21</v>
      </c>
      <c r="F106" s="65">
        <v>223.18</v>
      </c>
      <c r="G106" s="79">
        <f>IF(F106=0,$E106 * Indices!$C$12,$F106 * Indices!$D$12)</f>
        <v>233.17779077955075</v>
      </c>
      <c r="H106" s="33">
        <f t="shared" si="2"/>
        <v>0</v>
      </c>
    </row>
    <row r="107" spans="1:8" x14ac:dyDescent="0.25">
      <c r="A107" s="69" t="s">
        <v>42</v>
      </c>
      <c r="B107" s="69" t="s">
        <v>41</v>
      </c>
      <c r="C107" s="63" t="s">
        <v>568</v>
      </c>
      <c r="D107" s="88"/>
      <c r="E107" s="65">
        <v>701.4</v>
      </c>
      <c r="F107" s="65">
        <v>714.29</v>
      </c>
      <c r="G107" s="79">
        <f>IF(F107=0,$E107 * Indices!$C$12,$F107 * Indices!$D$12)</f>
        <v>746.28803735068232</v>
      </c>
      <c r="H107" s="33">
        <f t="shared" si="2"/>
        <v>0</v>
      </c>
    </row>
    <row r="108" spans="1:8" x14ac:dyDescent="0.25">
      <c r="A108" s="15"/>
      <c r="B108" s="14"/>
      <c r="C108" s="15"/>
      <c r="D108" s="16"/>
      <c r="E108" s="17"/>
      <c r="F108" s="17"/>
      <c r="G108" s="18"/>
    </row>
  </sheetData>
  <sheetProtection algorithmName="SHA-512" hashValue="QkYV7qbKabTxWzkr6QetgoUtEqKAnysGNTfFUDu6s5w7GntcBmQZ5bPSg05wnzPNBItqj/mmYzgXRU12GlU+mQ==" saltValue="dzrKcYmOyrAGKYH0889TdA==" spinCount="100000" sheet="1" objects="1" scenarios="1"/>
  <dataValidations count="2">
    <dataValidation type="whole" operator="greaterThan" allowBlank="1" showInputMessage="1" showErrorMessage="1" sqref="D9:D89 B6">
      <formula1>-1</formula1>
    </dataValidation>
    <dataValidation type="whole" operator="greaterThan" allowBlank="1" showInputMessage="1" showErrorMessage="1" sqref="D92:D107">
      <formula1>-1</formula1>
    </dataValidation>
  </dataValidation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workbookViewId="0"/>
  </sheetViews>
  <sheetFormatPr defaultRowHeight="15" x14ac:dyDescent="0.25"/>
  <cols>
    <col min="1" max="1" width="23.7109375" style="9" bestFit="1" customWidth="1"/>
    <col min="2" max="2" width="18.28515625" bestFit="1" customWidth="1"/>
    <col min="3" max="3" width="77.7109375" bestFit="1" customWidth="1"/>
    <col min="4" max="5" width="28.85546875" bestFit="1" customWidth="1"/>
    <col min="6" max="6" width="11.85546875" bestFit="1" customWidth="1"/>
    <col min="7" max="7" width="20.28515625" bestFit="1" customWidth="1"/>
    <col min="8" max="8" width="28.85546875" bestFit="1" customWidth="1"/>
  </cols>
  <sheetData>
    <row r="1" spans="1:8" x14ac:dyDescent="0.25">
      <c r="A1" s="55"/>
      <c r="B1" s="12" t="s">
        <v>476</v>
      </c>
      <c r="C1" s="12" t="s">
        <v>477</v>
      </c>
      <c r="D1" s="4" t="s">
        <v>478</v>
      </c>
      <c r="E1" s="5" t="s">
        <v>479</v>
      </c>
      <c r="F1" s="60"/>
      <c r="G1" s="60"/>
      <c r="H1" s="60"/>
    </row>
    <row r="2" spans="1:8" x14ac:dyDescent="0.25">
      <c r="A2" s="19" t="s">
        <v>480</v>
      </c>
      <c r="B2" s="20">
        <f>SUM(D10:D90)</f>
        <v>0</v>
      </c>
      <c r="C2" s="36">
        <f>SUMPRODUCT($D$10:$D$90,E$10:E$90)</f>
        <v>0</v>
      </c>
      <c r="D2" s="36">
        <f>SUMPRODUCT($D$10:$D$90,F$10:F$90)</f>
        <v>0</v>
      </c>
      <c r="E2" s="54">
        <f>SUMPRODUCT($D$10:$D$90,G$10:G$90)</f>
        <v>0</v>
      </c>
      <c r="F2" s="60"/>
      <c r="G2" s="60"/>
      <c r="H2" s="60"/>
    </row>
    <row r="3" spans="1:8" x14ac:dyDescent="0.25">
      <c r="A3" s="19" t="s">
        <v>481</v>
      </c>
      <c r="B3" s="20">
        <f>SUM(D93:D120)</f>
        <v>0</v>
      </c>
      <c r="C3" s="36">
        <f>SUMPRODUCT($D$93:$D$120,E$93:E$120)</f>
        <v>0</v>
      </c>
      <c r="D3" s="36">
        <f>SUMPRODUCT($D$93:$D$120,F$93:F$120)</f>
        <v>0</v>
      </c>
      <c r="E3" s="54">
        <f>SUMPRODUCT($D$93:$D$120,G$93:G$120)</f>
        <v>0</v>
      </c>
      <c r="F3" s="60"/>
      <c r="G3" s="60"/>
      <c r="H3" s="60"/>
    </row>
    <row r="4" spans="1:8" x14ac:dyDescent="0.25">
      <c r="A4" s="19" t="s">
        <v>482</v>
      </c>
      <c r="B4" s="20">
        <f>SUM(D123:D138)</f>
        <v>0</v>
      </c>
      <c r="C4" s="36">
        <f>SUMPRODUCT($D$123:$D$138,E$123:E$138)</f>
        <v>0</v>
      </c>
      <c r="D4" s="36">
        <f>SUMPRODUCT($D$123:$D$138,F$123:F$138)</f>
        <v>0</v>
      </c>
      <c r="E4" s="54">
        <f>SUMPRODUCT($D$123:$D$138,G$123:G$138)</f>
        <v>0</v>
      </c>
      <c r="F4" s="60"/>
      <c r="G4" s="60"/>
      <c r="H4" s="60"/>
    </row>
    <row r="5" spans="1:8" x14ac:dyDescent="0.25">
      <c r="A5" s="56" t="s">
        <v>9</v>
      </c>
      <c r="B5" s="72">
        <f>SUM(B2:B4)</f>
        <v>0</v>
      </c>
      <c r="C5" s="51">
        <f>SUM(C2:C4)</f>
        <v>0</v>
      </c>
      <c r="D5" s="51">
        <f>SUM(D2:D4)</f>
        <v>0</v>
      </c>
      <c r="E5" s="53">
        <f>SUM(E2:E4)</f>
        <v>0</v>
      </c>
      <c r="F5" s="60"/>
      <c r="G5" s="60"/>
      <c r="H5" s="60"/>
    </row>
    <row r="6" spans="1:8" x14ac:dyDescent="0.25">
      <c r="A6" s="75" t="s">
        <v>740</v>
      </c>
      <c r="B6" s="88"/>
      <c r="C6" s="77"/>
      <c r="D6" s="73"/>
      <c r="E6" s="74"/>
      <c r="F6" s="60"/>
      <c r="G6" s="60"/>
      <c r="H6" s="60"/>
    </row>
    <row r="7" spans="1:8" ht="15.75" thickBot="1" x14ac:dyDescent="0.3">
      <c r="A7" s="76" t="s">
        <v>462</v>
      </c>
      <c r="B7" s="89"/>
      <c r="C7" s="78"/>
      <c r="D7" s="52"/>
      <c r="E7" s="61"/>
      <c r="F7" s="60"/>
      <c r="G7" s="60"/>
      <c r="H7" s="60"/>
    </row>
    <row r="8" spans="1:8" ht="15.75" thickBot="1" x14ac:dyDescent="0.3">
      <c r="A8" s="13"/>
      <c r="B8" s="14"/>
      <c r="C8" s="15"/>
      <c r="D8" s="16"/>
      <c r="E8" s="17"/>
      <c r="F8" s="17"/>
      <c r="G8" s="16"/>
      <c r="H8" s="60"/>
    </row>
    <row r="9" spans="1:8" x14ac:dyDescent="0.25">
      <c r="A9" s="11" t="s">
        <v>4</v>
      </c>
      <c r="B9" s="12" t="s">
        <v>10</v>
      </c>
      <c r="C9" s="12" t="s">
        <v>5</v>
      </c>
      <c r="D9" s="12" t="s">
        <v>471</v>
      </c>
      <c r="E9" s="12" t="s">
        <v>7</v>
      </c>
      <c r="F9" s="12" t="s">
        <v>8</v>
      </c>
      <c r="G9" s="4" t="s">
        <v>470</v>
      </c>
      <c r="H9" s="5" t="s">
        <v>479</v>
      </c>
    </row>
    <row r="10" spans="1:8" x14ac:dyDescent="0.25">
      <c r="A10" s="64" t="s">
        <v>35</v>
      </c>
      <c r="B10" s="29">
        <v>7</v>
      </c>
      <c r="C10" s="30" t="s">
        <v>11</v>
      </c>
      <c r="D10" s="87"/>
      <c r="E10" s="71">
        <v>155.82</v>
      </c>
      <c r="F10" s="71">
        <v>101.1</v>
      </c>
      <c r="G10" s="79">
        <f>IF(F10=0,$E10 * Indices!$C$12,$F10 * Indices!$D$12)</f>
        <v>105.62897503276538</v>
      </c>
      <c r="H10" s="33">
        <f>G10*D10</f>
        <v>0</v>
      </c>
    </row>
    <row r="11" spans="1:8" x14ac:dyDescent="0.25">
      <c r="A11" s="64" t="s">
        <v>36</v>
      </c>
      <c r="B11" s="29">
        <v>8</v>
      </c>
      <c r="C11" s="30" t="s">
        <v>12</v>
      </c>
      <c r="D11" s="87"/>
      <c r="E11" s="71">
        <v>362.11</v>
      </c>
      <c r="F11" s="71">
        <v>333.79</v>
      </c>
      <c r="G11" s="79">
        <f>IF(F11=0,$E11 * Indices!$C$12,$F11 * Indices!$D$12)</f>
        <v>348.74278512548722</v>
      </c>
      <c r="H11" s="33">
        <f t="shared" ref="H11:H74" si="0">G11*D11</f>
        <v>0</v>
      </c>
    </row>
    <row r="12" spans="1:8" x14ac:dyDescent="0.25">
      <c r="A12" s="64" t="s">
        <v>37</v>
      </c>
      <c r="B12" s="29">
        <v>9</v>
      </c>
      <c r="C12" s="30" t="s">
        <v>13</v>
      </c>
      <c r="D12" s="87"/>
      <c r="E12" s="71">
        <v>652.36</v>
      </c>
      <c r="F12" s="71">
        <v>650.92999999999995</v>
      </c>
      <c r="G12" s="79">
        <f>IF(F12=0,$E12 * Indices!$C$12,$F12 * Indices!$D$12)</f>
        <v>680.08970047554863</v>
      </c>
      <c r="H12" s="33">
        <f t="shared" si="0"/>
        <v>0</v>
      </c>
    </row>
    <row r="13" spans="1:8" x14ac:dyDescent="0.25">
      <c r="A13" s="64" t="s">
        <v>38</v>
      </c>
      <c r="B13" s="29">
        <v>10</v>
      </c>
      <c r="C13" s="30" t="s">
        <v>22</v>
      </c>
      <c r="D13" s="87"/>
      <c r="E13" s="71">
        <v>1183.25</v>
      </c>
      <c r="F13" s="71">
        <v>1149.29</v>
      </c>
      <c r="G13" s="79">
        <f>IF(F13=0,$E13 * Indices!$C$12,$F13 * Indices!$D$12)</f>
        <v>1200.7747251771209</v>
      </c>
      <c r="H13" s="33">
        <f t="shared" si="0"/>
        <v>0</v>
      </c>
    </row>
    <row r="14" spans="1:8" x14ac:dyDescent="0.25">
      <c r="A14" s="64" t="s">
        <v>570</v>
      </c>
      <c r="B14" s="29">
        <v>15</v>
      </c>
      <c r="C14" s="30" t="s">
        <v>23</v>
      </c>
      <c r="D14" s="87"/>
      <c r="E14" s="71">
        <v>2013.85</v>
      </c>
      <c r="F14" s="71">
        <v>2491.9699999999998</v>
      </c>
      <c r="G14" s="79">
        <f>IF(F14=0,$E14 * Indices!$C$12,$F14 * Indices!$D$12)</f>
        <v>2603.6027389950577</v>
      </c>
      <c r="H14" s="33">
        <f t="shared" si="0"/>
        <v>0</v>
      </c>
    </row>
    <row r="15" spans="1:8" x14ac:dyDescent="0.25">
      <c r="A15" s="64" t="s">
        <v>571</v>
      </c>
      <c r="B15" s="29">
        <v>27</v>
      </c>
      <c r="C15" s="30" t="s">
        <v>29</v>
      </c>
      <c r="D15" s="87"/>
      <c r="E15" s="71">
        <v>151.55000000000001</v>
      </c>
      <c r="F15" s="71">
        <v>121.54</v>
      </c>
      <c r="G15" s="79">
        <f>IF(F15=0,$E15 * Indices!$C$12,$F15 * Indices!$D$12)</f>
        <v>126.98462537569046</v>
      </c>
      <c r="H15" s="33">
        <f t="shared" si="0"/>
        <v>0</v>
      </c>
    </row>
    <row r="16" spans="1:8" x14ac:dyDescent="0.25">
      <c r="A16" s="64" t="s">
        <v>572</v>
      </c>
      <c r="B16" s="29">
        <v>28</v>
      </c>
      <c r="C16" s="30" t="s">
        <v>30</v>
      </c>
      <c r="D16" s="87"/>
      <c r="E16" s="71">
        <v>309.07</v>
      </c>
      <c r="F16" s="71">
        <v>346.6</v>
      </c>
      <c r="G16" s="79">
        <f>IF(F16=0,$E16 * Indices!$C$12,$F16 * Indices!$D$12)</f>
        <v>362.12663448423825</v>
      </c>
      <c r="H16" s="33">
        <f t="shared" si="0"/>
        <v>0</v>
      </c>
    </row>
    <row r="17" spans="1:8" x14ac:dyDescent="0.25">
      <c r="A17" s="64" t="s">
        <v>573</v>
      </c>
      <c r="B17" s="29">
        <v>29</v>
      </c>
      <c r="C17" s="30" t="s">
        <v>31</v>
      </c>
      <c r="D17" s="87"/>
      <c r="E17" s="71">
        <v>735.05</v>
      </c>
      <c r="F17" s="71">
        <v>671.01</v>
      </c>
      <c r="G17" s="79">
        <f>IF(F17=0,$E17 * Indices!$C$12,$F17 * Indices!$D$12)</f>
        <v>701.06922390441048</v>
      </c>
      <c r="H17" s="33">
        <f t="shared" si="0"/>
        <v>0</v>
      </c>
    </row>
    <row r="18" spans="1:8" x14ac:dyDescent="0.25">
      <c r="A18" s="64" t="s">
        <v>574</v>
      </c>
      <c r="B18" s="29">
        <v>16</v>
      </c>
      <c r="C18" s="30" t="s">
        <v>34</v>
      </c>
      <c r="D18" s="87"/>
      <c r="E18" s="71">
        <v>1306.5899999999999</v>
      </c>
      <c r="F18" s="71">
        <v>1518.95</v>
      </c>
      <c r="G18" s="79">
        <f>IF(F18=0,$E18 * Indices!$C$12,$F18 * Indices!$D$12)</f>
        <v>1586.9943781010779</v>
      </c>
      <c r="H18" s="33">
        <f t="shared" si="0"/>
        <v>0</v>
      </c>
    </row>
    <row r="19" spans="1:8" x14ac:dyDescent="0.25">
      <c r="A19" s="64" t="s">
        <v>575</v>
      </c>
      <c r="B19" s="29">
        <v>41</v>
      </c>
      <c r="C19" s="30" t="s">
        <v>741</v>
      </c>
      <c r="D19" s="87"/>
      <c r="E19" s="71">
        <v>1496.2</v>
      </c>
      <c r="F19" s="71">
        <v>1438.93</v>
      </c>
      <c r="G19" s="79">
        <f>IF(F19=0,$E19 * Indices!$C$12,$F19 * Indices!$D$12)</f>
        <v>1503.3897234806834</v>
      </c>
      <c r="H19" s="33">
        <f t="shared" si="0"/>
        <v>0</v>
      </c>
    </row>
    <row r="20" spans="1:8" x14ac:dyDescent="0.25">
      <c r="A20" s="64" t="s">
        <v>576</v>
      </c>
      <c r="B20" s="29">
        <v>42</v>
      </c>
      <c r="C20" s="30" t="s">
        <v>742</v>
      </c>
      <c r="D20" s="87"/>
      <c r="E20" s="71">
        <v>3023.39</v>
      </c>
      <c r="F20" s="71">
        <v>2627.85</v>
      </c>
      <c r="G20" s="79">
        <f>IF(F20=0,$E20 * Indices!$C$12,$F20 * Indices!$D$12)</f>
        <v>2745.5697531142682</v>
      </c>
      <c r="H20" s="33">
        <f t="shared" si="0"/>
        <v>0</v>
      </c>
    </row>
    <row r="21" spans="1:8" x14ac:dyDescent="0.25">
      <c r="A21" s="64" t="s">
        <v>577</v>
      </c>
      <c r="B21" s="29">
        <v>43</v>
      </c>
      <c r="C21" s="30" t="s">
        <v>743</v>
      </c>
      <c r="D21" s="87"/>
      <c r="E21" s="71">
        <v>5012.67</v>
      </c>
      <c r="F21" s="71">
        <v>4776.3</v>
      </c>
      <c r="G21" s="79">
        <f>IF(F21=0,$E21 * Indices!$C$12,$F21 * Indices!$D$12)</f>
        <v>4990.2638323342962</v>
      </c>
      <c r="H21" s="33">
        <f t="shared" si="0"/>
        <v>0</v>
      </c>
    </row>
    <row r="22" spans="1:8" x14ac:dyDescent="0.25">
      <c r="A22" s="64" t="s">
        <v>578</v>
      </c>
      <c r="B22" s="29">
        <v>44</v>
      </c>
      <c r="C22" s="30" t="s">
        <v>744</v>
      </c>
      <c r="D22" s="87"/>
      <c r="E22" s="71">
        <v>9593.5300000000007</v>
      </c>
      <c r="F22" s="71">
        <v>8599.44</v>
      </c>
      <c r="G22" s="79">
        <f>IF(F22=0,$E22 * Indices!$C$12,$F22 * Indices!$D$12)</f>
        <v>8984.6689718671023</v>
      </c>
      <c r="H22" s="33">
        <f t="shared" si="0"/>
        <v>0</v>
      </c>
    </row>
    <row r="23" spans="1:8" x14ac:dyDescent="0.25">
      <c r="A23" s="64" t="s">
        <v>579</v>
      </c>
      <c r="B23" s="29">
        <v>45</v>
      </c>
      <c r="C23" s="30" t="s">
        <v>745</v>
      </c>
      <c r="D23" s="87"/>
      <c r="E23" s="71">
        <v>18243.21</v>
      </c>
      <c r="F23" s="71">
        <v>18131.599999999999</v>
      </c>
      <c r="G23" s="79">
        <f>IF(F23=0,$E23 * Indices!$C$12,$F23 * Indices!$D$12)</f>
        <v>18943.840986192765</v>
      </c>
      <c r="H23" s="33">
        <f t="shared" si="0"/>
        <v>0</v>
      </c>
    </row>
    <row r="24" spans="1:8" x14ac:dyDescent="0.25">
      <c r="A24" s="64" t="s">
        <v>580</v>
      </c>
      <c r="B24" s="29">
        <v>46</v>
      </c>
      <c r="C24" s="30" t="s">
        <v>746</v>
      </c>
      <c r="D24" s="87"/>
      <c r="E24" s="71">
        <v>29743.22</v>
      </c>
      <c r="F24" s="71">
        <v>30107.8</v>
      </c>
      <c r="G24" s="79">
        <f>IF(F24=0,$E24 * Indices!$C$12,$F24 * Indices!$D$12)</f>
        <v>31456.538620093903</v>
      </c>
      <c r="H24" s="33">
        <f t="shared" si="0"/>
        <v>0</v>
      </c>
    </row>
    <row r="25" spans="1:8" x14ac:dyDescent="0.25">
      <c r="A25" s="64" t="s">
        <v>581</v>
      </c>
      <c r="B25" s="29">
        <v>47</v>
      </c>
      <c r="C25" s="30" t="s">
        <v>747</v>
      </c>
      <c r="D25" s="87"/>
      <c r="E25" s="71">
        <v>43052.79</v>
      </c>
      <c r="F25" s="71">
        <v>41914.339999999997</v>
      </c>
      <c r="G25" s="79">
        <f>IF(F25=0,$E25 * Indices!$C$12,$F25 * Indices!$D$12)</f>
        <v>43791.97599777289</v>
      </c>
      <c r="H25" s="33">
        <f t="shared" si="0"/>
        <v>0</v>
      </c>
    </row>
    <row r="26" spans="1:8" x14ac:dyDescent="0.25">
      <c r="A26" s="64" t="s">
        <v>582</v>
      </c>
      <c r="B26" s="29">
        <v>48</v>
      </c>
      <c r="C26" s="30" t="s">
        <v>748</v>
      </c>
      <c r="D26" s="87"/>
      <c r="E26" s="71">
        <v>55734.18</v>
      </c>
      <c r="F26" s="71">
        <v>52647.19</v>
      </c>
      <c r="G26" s="79">
        <f>IF(F26=0,$E26 * Indices!$C$12,$F26 * Indices!$D$12)</f>
        <v>55005.625302228051</v>
      </c>
      <c r="H26" s="33">
        <f t="shared" si="0"/>
        <v>0</v>
      </c>
    </row>
    <row r="27" spans="1:8" x14ac:dyDescent="0.25">
      <c r="A27" s="64" t="s">
        <v>583</v>
      </c>
      <c r="B27" s="29">
        <v>49</v>
      </c>
      <c r="C27" s="30" t="s">
        <v>749</v>
      </c>
      <c r="D27" s="87"/>
      <c r="E27" s="71">
        <v>95542.5</v>
      </c>
      <c r="F27" s="71">
        <v>81620.259999999995</v>
      </c>
      <c r="G27" s="79">
        <f>IF(F27=0,$E27 * Indices!$C$12,$F27 * Indices!$D$12)</f>
        <v>85276.601441224717</v>
      </c>
      <c r="H27" s="33">
        <f t="shared" si="0"/>
        <v>0</v>
      </c>
    </row>
    <row r="28" spans="1:8" x14ac:dyDescent="0.25">
      <c r="A28" s="64" t="s">
        <v>584</v>
      </c>
      <c r="B28" s="29">
        <v>86</v>
      </c>
      <c r="C28" s="30" t="s">
        <v>32</v>
      </c>
      <c r="D28" s="87"/>
      <c r="E28" s="71">
        <v>1073.72</v>
      </c>
      <c r="F28" s="71">
        <v>1396.4</v>
      </c>
      <c r="G28" s="79">
        <f>IF(F28=0,$E28 * Indices!$C$12,$F28 * Indices!$D$12)</f>
        <v>1458.9545077720434</v>
      </c>
      <c r="H28" s="33">
        <f t="shared" si="0"/>
        <v>0</v>
      </c>
    </row>
    <row r="29" spans="1:8" x14ac:dyDescent="0.25">
      <c r="A29" s="64" t="s">
        <v>585</v>
      </c>
      <c r="B29" s="29">
        <v>87</v>
      </c>
      <c r="C29" s="30" t="s">
        <v>24</v>
      </c>
      <c r="D29" s="87"/>
      <c r="E29" s="71">
        <v>2997.62</v>
      </c>
      <c r="F29" s="71">
        <v>3363.77</v>
      </c>
      <c r="G29" s="79">
        <f>IF(F29=0,$E29 * Indices!$C$12,$F29 * Indices!$D$12)</f>
        <v>3514.4567492182514</v>
      </c>
      <c r="H29" s="33">
        <f t="shared" si="0"/>
        <v>0</v>
      </c>
    </row>
    <row r="30" spans="1:8" x14ac:dyDescent="0.25">
      <c r="A30" s="64" t="s">
        <v>586</v>
      </c>
      <c r="B30" s="29">
        <v>88</v>
      </c>
      <c r="C30" s="30" t="s">
        <v>14</v>
      </c>
      <c r="D30" s="87"/>
      <c r="E30" s="71">
        <v>5283.74</v>
      </c>
      <c r="F30" s="71">
        <v>5609.79</v>
      </c>
      <c r="G30" s="79">
        <f>IF(F30=0,$E30 * Indices!$C$12,$F30 * Indices!$D$12)</f>
        <v>5861.0916701192573</v>
      </c>
      <c r="H30" s="33">
        <f t="shared" si="0"/>
        <v>0</v>
      </c>
    </row>
    <row r="31" spans="1:8" x14ac:dyDescent="0.25">
      <c r="A31" s="64" t="s">
        <v>587</v>
      </c>
      <c r="B31" s="29">
        <v>89</v>
      </c>
      <c r="C31" s="30" t="s">
        <v>15</v>
      </c>
      <c r="D31" s="87"/>
      <c r="E31" s="71">
        <v>11368.09</v>
      </c>
      <c r="F31" s="71">
        <v>10060.27</v>
      </c>
      <c r="G31" s="79">
        <f>IF(F31=0,$E31 * Indices!$C$12,$F31 * Indices!$D$12)</f>
        <v>10510.939749286634</v>
      </c>
      <c r="H31" s="33">
        <f t="shared" si="0"/>
        <v>0</v>
      </c>
    </row>
    <row r="32" spans="1:8" x14ac:dyDescent="0.25">
      <c r="A32" s="64" t="s">
        <v>588</v>
      </c>
      <c r="B32" s="29">
        <v>90</v>
      </c>
      <c r="C32" s="30" t="s">
        <v>16</v>
      </c>
      <c r="D32" s="87"/>
      <c r="E32" s="71">
        <v>18493.78</v>
      </c>
      <c r="F32" s="71">
        <v>19425.080000000002</v>
      </c>
      <c r="G32" s="79">
        <f>IF(F32=0,$E32 * Indices!$C$12,$F32 * Indices!$D$12)</f>
        <v>20295.264988422063</v>
      </c>
      <c r="H32" s="33">
        <f t="shared" si="0"/>
        <v>0</v>
      </c>
    </row>
    <row r="33" spans="1:8" x14ac:dyDescent="0.25">
      <c r="A33" s="64" t="s">
        <v>589</v>
      </c>
      <c r="B33" s="29">
        <v>91</v>
      </c>
      <c r="C33" s="30" t="s">
        <v>19</v>
      </c>
      <c r="D33" s="87"/>
      <c r="E33" s="71">
        <v>30460.720000000001</v>
      </c>
      <c r="F33" s="71">
        <v>33486.879999999997</v>
      </c>
      <c r="G33" s="79">
        <f>IF(F33=0,$E33 * Indices!$C$12,$F33 * Indices!$D$12)</f>
        <v>34986.991211129673</v>
      </c>
      <c r="H33" s="33">
        <f t="shared" si="0"/>
        <v>0</v>
      </c>
    </row>
    <row r="34" spans="1:8" x14ac:dyDescent="0.25">
      <c r="A34" s="64" t="s">
        <v>590</v>
      </c>
      <c r="B34" s="29">
        <v>92</v>
      </c>
      <c r="C34" s="30" t="s">
        <v>20</v>
      </c>
      <c r="D34" s="87"/>
      <c r="E34" s="71">
        <v>44412.92</v>
      </c>
      <c r="F34" s="71">
        <v>47548.68</v>
      </c>
      <c r="G34" s="79">
        <f>IF(F34=0,$E34 * Indices!$C$12,$F34 * Indices!$D$12)</f>
        <v>49678.717433837301</v>
      </c>
      <c r="H34" s="33">
        <f t="shared" si="0"/>
        <v>0</v>
      </c>
    </row>
    <row r="35" spans="1:8" x14ac:dyDescent="0.25">
      <c r="A35" s="64" t="s">
        <v>591</v>
      </c>
      <c r="B35" s="29">
        <v>93</v>
      </c>
      <c r="C35" s="30" t="s">
        <v>25</v>
      </c>
      <c r="D35" s="87"/>
      <c r="E35" s="71">
        <v>57494.95</v>
      </c>
      <c r="F35" s="71">
        <v>61610.48</v>
      </c>
      <c r="G35" s="79">
        <f>IF(F35=0,$E35 * Indices!$C$12,$F35 * Indices!$D$12)</f>
        <v>64370.443656544921</v>
      </c>
      <c r="H35" s="33">
        <f t="shared" si="0"/>
        <v>0</v>
      </c>
    </row>
    <row r="36" spans="1:8" x14ac:dyDescent="0.25">
      <c r="A36" s="64" t="s">
        <v>592</v>
      </c>
      <c r="B36" s="29">
        <v>94</v>
      </c>
      <c r="C36" s="30" t="s">
        <v>26</v>
      </c>
      <c r="D36" s="87"/>
      <c r="E36" s="71">
        <v>98560.9</v>
      </c>
      <c r="F36" s="71">
        <v>97125.42</v>
      </c>
      <c r="G36" s="79">
        <f>IF(F36=0,$E36 * Indices!$C$12,$F36 * Indices!$D$12)</f>
        <v>101476.34583804997</v>
      </c>
      <c r="H36" s="33">
        <f t="shared" si="0"/>
        <v>0</v>
      </c>
    </row>
    <row r="37" spans="1:8" x14ac:dyDescent="0.25">
      <c r="A37" s="64" t="s">
        <v>638</v>
      </c>
      <c r="B37" s="29">
        <v>230</v>
      </c>
      <c r="C37" s="30" t="s">
        <v>488</v>
      </c>
      <c r="D37" s="87"/>
      <c r="E37" s="71">
        <v>1414.37</v>
      </c>
      <c r="F37" s="71">
        <v>1020.7</v>
      </c>
      <c r="G37" s="79">
        <f>IF(F37=0,$E37 * Indices!$C$12,$F37 * Indices!$D$12)</f>
        <v>1066.4242810676917</v>
      </c>
      <c r="H37" s="33">
        <f t="shared" si="0"/>
        <v>0</v>
      </c>
    </row>
    <row r="38" spans="1:8" x14ac:dyDescent="0.25">
      <c r="A38" s="64" t="s">
        <v>639</v>
      </c>
      <c r="B38" s="29">
        <v>231</v>
      </c>
      <c r="C38" s="30" t="s">
        <v>489</v>
      </c>
      <c r="D38" s="87"/>
      <c r="E38" s="71">
        <v>2868.64</v>
      </c>
      <c r="F38" s="71">
        <v>2588.36</v>
      </c>
      <c r="G38" s="79">
        <f>IF(F38=0,$E38 * Indices!$C$12,$F38 * Indices!$D$12)</f>
        <v>2704.3107202354959</v>
      </c>
      <c r="H38" s="33">
        <f t="shared" si="0"/>
        <v>0</v>
      </c>
    </row>
    <row r="39" spans="1:8" x14ac:dyDescent="0.25">
      <c r="A39" s="64" t="s">
        <v>640</v>
      </c>
      <c r="B39" s="29">
        <v>232</v>
      </c>
      <c r="C39" s="30" t="s">
        <v>490</v>
      </c>
      <c r="D39" s="87"/>
      <c r="E39" s="71">
        <v>5288.92</v>
      </c>
      <c r="F39" s="71">
        <v>5461.96</v>
      </c>
      <c r="G39" s="79">
        <f>IF(F39=0,$E39 * Indices!$C$12,$F39 * Indices!$D$12)</f>
        <v>5706.6393320471143</v>
      </c>
      <c r="H39" s="33">
        <f t="shared" si="0"/>
        <v>0</v>
      </c>
    </row>
    <row r="40" spans="1:8" x14ac:dyDescent="0.25">
      <c r="A40" s="64" t="s">
        <v>641</v>
      </c>
      <c r="B40" s="29">
        <v>233</v>
      </c>
      <c r="C40" s="30" t="s">
        <v>491</v>
      </c>
      <c r="D40" s="87"/>
      <c r="E40" s="71">
        <v>9231.8700000000008</v>
      </c>
      <c r="F40" s="71">
        <v>9948.3799999999992</v>
      </c>
      <c r="G40" s="79">
        <f>IF(F40=0,$E40 * Indices!$C$12,$F40 * Indices!$D$12)</f>
        <v>10394.037414801804</v>
      </c>
      <c r="H40" s="33">
        <f t="shared" si="0"/>
        <v>0</v>
      </c>
    </row>
    <row r="41" spans="1:8" x14ac:dyDescent="0.25">
      <c r="A41" s="64" t="s">
        <v>642</v>
      </c>
      <c r="B41" s="29">
        <v>234</v>
      </c>
      <c r="C41" s="30" t="s">
        <v>492</v>
      </c>
      <c r="D41" s="87"/>
      <c r="E41" s="71">
        <v>17442.32</v>
      </c>
      <c r="F41" s="71">
        <v>19897.740000000002</v>
      </c>
      <c r="G41" s="79">
        <f>IF(F41=0,$E41 * Indices!$C$12,$F41 * Indices!$D$12)</f>
        <v>20789.098730647453</v>
      </c>
      <c r="H41" s="33">
        <f t="shared" si="0"/>
        <v>0</v>
      </c>
    </row>
    <row r="42" spans="1:8" x14ac:dyDescent="0.25">
      <c r="A42" s="64" t="s">
        <v>643</v>
      </c>
      <c r="B42" s="29">
        <v>235</v>
      </c>
      <c r="C42" s="30" t="s">
        <v>493</v>
      </c>
      <c r="D42" s="87"/>
      <c r="E42" s="71">
        <v>30587.4</v>
      </c>
      <c r="F42" s="71">
        <v>33891.47</v>
      </c>
      <c r="G42" s="79">
        <f>IF(F42=0,$E42 * Indices!$C$12,$F42 * Indices!$D$12)</f>
        <v>35409.705622687608</v>
      </c>
      <c r="H42" s="33">
        <f t="shared" si="0"/>
        <v>0</v>
      </c>
    </row>
    <row r="43" spans="1:8" x14ac:dyDescent="0.25">
      <c r="A43" s="64" t="s">
        <v>644</v>
      </c>
      <c r="B43" s="29">
        <v>236</v>
      </c>
      <c r="C43" s="30" t="s">
        <v>494</v>
      </c>
      <c r="D43" s="87"/>
      <c r="E43" s="71">
        <v>43346.9</v>
      </c>
      <c r="F43" s="71">
        <v>47885.2</v>
      </c>
      <c r="G43" s="79">
        <f>IF(F43=0,$E43 * Indices!$C$12,$F43 * Indices!$D$12)</f>
        <v>50030.312514727761</v>
      </c>
      <c r="H43" s="33">
        <f t="shared" si="0"/>
        <v>0</v>
      </c>
    </row>
    <row r="44" spans="1:8" x14ac:dyDescent="0.25">
      <c r="A44" s="64" t="s">
        <v>645</v>
      </c>
      <c r="B44" s="29">
        <v>237</v>
      </c>
      <c r="C44" s="30" t="s">
        <v>495</v>
      </c>
      <c r="D44" s="87"/>
      <c r="E44" s="71">
        <v>56114.94</v>
      </c>
      <c r="F44" s="71">
        <v>61878.94</v>
      </c>
      <c r="G44" s="79">
        <f>IF(F44=0,$E44 * Indices!$C$12,$F44 * Indices!$D$12)</f>
        <v>64650.929854737762</v>
      </c>
      <c r="H44" s="33">
        <f t="shared" si="0"/>
        <v>0</v>
      </c>
    </row>
    <row r="45" spans="1:8" x14ac:dyDescent="0.25">
      <c r="A45" s="64" t="s">
        <v>646</v>
      </c>
      <c r="B45" s="29">
        <v>238</v>
      </c>
      <c r="C45" s="30" t="s">
        <v>496</v>
      </c>
      <c r="D45" s="87"/>
      <c r="E45" s="71">
        <v>96195.21</v>
      </c>
      <c r="F45" s="71">
        <v>99483.78</v>
      </c>
      <c r="G45" s="79">
        <f>IF(F45=0,$E45 * Indices!$C$12,$F45 * Indices!$D$12)</f>
        <v>103940.35325207838</v>
      </c>
      <c r="H45" s="33">
        <f t="shared" si="0"/>
        <v>0</v>
      </c>
    </row>
    <row r="46" spans="1:8" x14ac:dyDescent="0.25">
      <c r="A46" s="64" t="s">
        <v>611</v>
      </c>
      <c r="B46" s="29">
        <v>158</v>
      </c>
      <c r="C46" s="30" t="s">
        <v>33</v>
      </c>
      <c r="D46" s="87"/>
      <c r="E46" s="71">
        <v>1449.31</v>
      </c>
      <c r="F46" s="71">
        <v>1423.13</v>
      </c>
      <c r="G46" s="79">
        <f>IF(F46=0,$E46 * Indices!$C$12,$F46 * Indices!$D$12)</f>
        <v>1486.8819311412406</v>
      </c>
      <c r="H46" s="33">
        <f t="shared" si="0"/>
        <v>0</v>
      </c>
    </row>
    <row r="47" spans="1:8" x14ac:dyDescent="0.25">
      <c r="A47" s="64" t="s">
        <v>612</v>
      </c>
      <c r="B47" s="29">
        <v>159</v>
      </c>
      <c r="C47" s="30" t="s">
        <v>27</v>
      </c>
      <c r="D47" s="87"/>
      <c r="E47" s="71">
        <v>2885.64</v>
      </c>
      <c r="F47" s="71">
        <v>2869.74</v>
      </c>
      <c r="G47" s="79">
        <f>IF(F47=0,$E47 * Indices!$C$12,$F47 * Indices!$D$12)</f>
        <v>2998.2956954552733</v>
      </c>
      <c r="H47" s="33">
        <f t="shared" si="0"/>
        <v>0</v>
      </c>
    </row>
    <row r="48" spans="1:8" x14ac:dyDescent="0.25">
      <c r="A48" s="64" t="s">
        <v>613</v>
      </c>
      <c r="B48" s="29">
        <v>160</v>
      </c>
      <c r="C48" s="30" t="s">
        <v>17</v>
      </c>
      <c r="D48" s="87"/>
      <c r="E48" s="71">
        <v>5246.66</v>
      </c>
      <c r="F48" s="71">
        <v>5428.56</v>
      </c>
      <c r="G48" s="79">
        <f>IF(F48=0,$E48 * Indices!$C$12,$F48 * Indices!$D$12)</f>
        <v>5671.7431127979116</v>
      </c>
      <c r="H48" s="33">
        <f t="shared" si="0"/>
        <v>0</v>
      </c>
    </row>
    <row r="49" spans="1:8" x14ac:dyDescent="0.25">
      <c r="A49" s="64" t="s">
        <v>614</v>
      </c>
      <c r="B49" s="29">
        <v>161</v>
      </c>
      <c r="C49" s="30" t="s">
        <v>18</v>
      </c>
      <c r="D49" s="87"/>
      <c r="E49" s="71">
        <v>9209.7900000000009</v>
      </c>
      <c r="F49" s="71">
        <v>9494.86</v>
      </c>
      <c r="G49" s="79">
        <f>IF(F49=0,$E49 * Indices!$C$12,$F49 * Indices!$D$12)</f>
        <v>9920.2010868407797</v>
      </c>
      <c r="H49" s="33">
        <f t="shared" si="0"/>
        <v>0</v>
      </c>
    </row>
    <row r="50" spans="1:8" x14ac:dyDescent="0.25">
      <c r="A50" s="64" t="s">
        <v>615</v>
      </c>
      <c r="B50" s="29">
        <v>162</v>
      </c>
      <c r="C50" s="30" t="s">
        <v>21</v>
      </c>
      <c r="D50" s="87"/>
      <c r="E50" s="71">
        <v>18805.919999999998</v>
      </c>
      <c r="F50" s="71">
        <v>18383.080000000002</v>
      </c>
      <c r="G50" s="79">
        <f>IF(F50=0,$E50 * Indices!$C$12,$F50 * Indices!$D$12)</f>
        <v>19206.586531605626</v>
      </c>
      <c r="H50" s="33">
        <f t="shared" si="0"/>
        <v>0</v>
      </c>
    </row>
    <row r="51" spans="1:8" x14ac:dyDescent="0.25">
      <c r="A51" s="64" t="s">
        <v>616</v>
      </c>
      <c r="B51" s="29">
        <v>163</v>
      </c>
      <c r="C51" s="30" t="s">
        <v>28</v>
      </c>
      <c r="D51" s="87"/>
      <c r="E51" s="71">
        <v>32299.200000000001</v>
      </c>
      <c r="F51" s="71">
        <v>31352.49</v>
      </c>
      <c r="G51" s="79">
        <f>IF(F51=0,$E51 * Indices!$C$12,$F51 * Indices!$D$12)</f>
        <v>32756.986977497789</v>
      </c>
      <c r="H51" s="33">
        <f t="shared" si="0"/>
        <v>0</v>
      </c>
    </row>
    <row r="52" spans="1:8" x14ac:dyDescent="0.25">
      <c r="A52" s="64" t="s">
        <v>617</v>
      </c>
      <c r="B52" s="29">
        <v>164</v>
      </c>
      <c r="C52" s="30" t="s">
        <v>497</v>
      </c>
      <c r="D52" s="87"/>
      <c r="E52" s="71">
        <v>45772.77</v>
      </c>
      <c r="F52" s="71">
        <v>44292.78</v>
      </c>
      <c r="G52" s="79">
        <f>IF(F52=0,$E52 * Indices!$C$12,$F52 * Indices!$D$12)</f>
        <v>46276.962935230164</v>
      </c>
      <c r="H52" s="33">
        <f t="shared" si="0"/>
        <v>0</v>
      </c>
    </row>
    <row r="53" spans="1:8" x14ac:dyDescent="0.25">
      <c r="A53" s="64" t="s">
        <v>618</v>
      </c>
      <c r="B53" s="29">
        <v>165</v>
      </c>
      <c r="C53" s="30" t="s">
        <v>498</v>
      </c>
      <c r="D53" s="87"/>
      <c r="E53" s="71">
        <v>59255.34</v>
      </c>
      <c r="F53" s="71">
        <v>57332.78</v>
      </c>
      <c r="G53" s="79">
        <f>IF(F53=0,$E53 * Indices!$C$12,$F53 * Indices!$D$12)</f>
        <v>59901.115600188234</v>
      </c>
      <c r="H53" s="33">
        <f t="shared" si="0"/>
        <v>0</v>
      </c>
    </row>
    <row r="54" spans="1:8" x14ac:dyDescent="0.25">
      <c r="A54" s="64" t="s">
        <v>619</v>
      </c>
      <c r="B54" s="29">
        <v>166</v>
      </c>
      <c r="C54" s="30" t="s">
        <v>499</v>
      </c>
      <c r="D54" s="87"/>
      <c r="E54" s="71">
        <v>101578.66</v>
      </c>
      <c r="F54" s="71">
        <v>90428.63</v>
      </c>
      <c r="G54" s="79">
        <f>IF(F54=0,$E54 * Indices!$C$12,$F54 * Indices!$D$12)</f>
        <v>94479.559846856369</v>
      </c>
      <c r="H54" s="33">
        <f t="shared" si="0"/>
        <v>0</v>
      </c>
    </row>
    <row r="55" spans="1:8" x14ac:dyDescent="0.25">
      <c r="A55" s="64" t="s">
        <v>593</v>
      </c>
      <c r="B55" s="29">
        <v>140</v>
      </c>
      <c r="C55" s="30" t="s">
        <v>500</v>
      </c>
      <c r="D55" s="87"/>
      <c r="E55" s="71">
        <v>1570.05</v>
      </c>
      <c r="F55" s="71">
        <v>1397.95</v>
      </c>
      <c r="G55" s="79">
        <f>IF(F55=0,$E55 * Indices!$C$12,$F55 * Indices!$D$12)</f>
        <v>1460.5739430964825</v>
      </c>
      <c r="H55" s="33">
        <f t="shared" si="0"/>
        <v>0</v>
      </c>
    </row>
    <row r="56" spans="1:8" x14ac:dyDescent="0.25">
      <c r="A56" s="64" t="s">
        <v>594</v>
      </c>
      <c r="B56" s="29">
        <v>141</v>
      </c>
      <c r="C56" s="30" t="s">
        <v>501</v>
      </c>
      <c r="D56" s="87"/>
      <c r="E56" s="71">
        <v>2960.52</v>
      </c>
      <c r="F56" s="71">
        <v>3038.16</v>
      </c>
      <c r="G56" s="79">
        <f>IF(F56=0,$E56 * Indices!$C$12,$F56 * Indices!$D$12)</f>
        <v>3174.260403417868</v>
      </c>
      <c r="H56" s="33">
        <f t="shared" si="0"/>
        <v>0</v>
      </c>
    </row>
    <row r="57" spans="1:8" x14ac:dyDescent="0.25">
      <c r="A57" s="64" t="s">
        <v>595</v>
      </c>
      <c r="B57" s="29">
        <v>142</v>
      </c>
      <c r="C57" s="30" t="s">
        <v>502</v>
      </c>
      <c r="D57" s="87"/>
      <c r="E57" s="71">
        <v>5276</v>
      </c>
      <c r="F57" s="71">
        <v>5024.7</v>
      </c>
      <c r="G57" s="79">
        <f>IF(F57=0,$E57 * Indices!$C$12,$F57 * Indices!$D$12)</f>
        <v>5249.7914030379443</v>
      </c>
      <c r="H57" s="33">
        <f t="shared" si="0"/>
        <v>0</v>
      </c>
    </row>
    <row r="58" spans="1:8" x14ac:dyDescent="0.25">
      <c r="A58" s="64" t="s">
        <v>596</v>
      </c>
      <c r="B58" s="29">
        <v>143</v>
      </c>
      <c r="C58" s="30" t="s">
        <v>503</v>
      </c>
      <c r="D58" s="87"/>
      <c r="E58" s="71">
        <v>9188.98</v>
      </c>
      <c r="F58" s="71">
        <v>8901.8799999999992</v>
      </c>
      <c r="G58" s="79">
        <f>IF(F58=0,$E58 * Indices!$C$12,$F58 * Indices!$D$12)</f>
        <v>9300.6573715595787</v>
      </c>
      <c r="H58" s="33">
        <f t="shared" si="0"/>
        <v>0</v>
      </c>
    </row>
    <row r="59" spans="1:8" x14ac:dyDescent="0.25">
      <c r="A59" s="64" t="s">
        <v>597</v>
      </c>
      <c r="B59" s="29">
        <v>144</v>
      </c>
      <c r="C59" s="30" t="s">
        <v>504</v>
      </c>
      <c r="D59" s="87"/>
      <c r="E59" s="71">
        <v>16850.14</v>
      </c>
      <c r="F59" s="71">
        <v>17287.36</v>
      </c>
      <c r="G59" s="79">
        <f>IF(F59=0,$E59 * Indices!$C$12,$F59 * Indices!$D$12)</f>
        <v>18061.781580835086</v>
      </c>
      <c r="H59" s="33">
        <f t="shared" si="0"/>
        <v>0</v>
      </c>
    </row>
    <row r="60" spans="1:8" x14ac:dyDescent="0.25">
      <c r="A60" s="64" t="s">
        <v>598</v>
      </c>
      <c r="B60" s="29">
        <v>145</v>
      </c>
      <c r="C60" s="30" t="s">
        <v>505</v>
      </c>
      <c r="D60" s="87"/>
      <c r="E60" s="71">
        <v>34134.15</v>
      </c>
      <c r="F60" s="71">
        <v>31824.23</v>
      </c>
      <c r="G60" s="79">
        <f>IF(F60=0,$E60 * Indices!$C$12,$F60 * Indices!$D$12)</f>
        <v>33249.859506498353</v>
      </c>
      <c r="H60" s="33">
        <f t="shared" si="0"/>
        <v>0</v>
      </c>
    </row>
    <row r="61" spans="1:8" x14ac:dyDescent="0.25">
      <c r="A61" s="64" t="s">
        <v>599</v>
      </c>
      <c r="B61" s="29">
        <v>146</v>
      </c>
      <c r="C61" s="30" t="s">
        <v>506</v>
      </c>
      <c r="D61" s="87"/>
      <c r="E61" s="71">
        <v>46463.33</v>
      </c>
      <c r="F61" s="71">
        <v>45999.4</v>
      </c>
      <c r="G61" s="79">
        <f>IF(F61=0,$E61 * Indices!$C$12,$F61 * Indices!$D$12)</f>
        <v>48060.03436322639</v>
      </c>
      <c r="H61" s="33">
        <f t="shared" si="0"/>
        <v>0</v>
      </c>
    </row>
    <row r="62" spans="1:8" x14ac:dyDescent="0.25">
      <c r="A62" s="64" t="s">
        <v>600</v>
      </c>
      <c r="B62" s="29">
        <v>147</v>
      </c>
      <c r="C62" s="30" t="s">
        <v>507</v>
      </c>
      <c r="D62" s="87"/>
      <c r="E62" s="71">
        <v>60149.32</v>
      </c>
      <c r="F62" s="71">
        <v>59337.74</v>
      </c>
      <c r="G62" s="79">
        <f>IF(F62=0,$E62 * Indices!$C$12,$F62 * Indices!$D$12)</f>
        <v>61995.891760244544</v>
      </c>
      <c r="H62" s="33">
        <f t="shared" si="0"/>
        <v>0</v>
      </c>
    </row>
    <row r="63" spans="1:8" x14ac:dyDescent="0.25">
      <c r="A63" s="64" t="s">
        <v>601</v>
      </c>
      <c r="B63" s="29">
        <v>148</v>
      </c>
      <c r="C63" s="30" t="s">
        <v>508</v>
      </c>
      <c r="D63" s="87"/>
      <c r="E63" s="71">
        <v>103111.17</v>
      </c>
      <c r="F63" s="71">
        <v>92401.46</v>
      </c>
      <c r="G63" s="79">
        <f>IF(F63=0,$E63 * Indices!$C$12,$F63 * Indices!$D$12)</f>
        <v>96540.766679832537</v>
      </c>
      <c r="H63" s="33">
        <f t="shared" si="0"/>
        <v>0</v>
      </c>
    </row>
    <row r="64" spans="1:8" x14ac:dyDescent="0.25">
      <c r="A64" s="64" t="s">
        <v>602</v>
      </c>
      <c r="B64" s="29">
        <v>149</v>
      </c>
      <c r="C64" s="30" t="s">
        <v>509</v>
      </c>
      <c r="D64" s="87"/>
      <c r="E64" s="71">
        <v>1573.41</v>
      </c>
      <c r="F64" s="71">
        <v>1438.59</v>
      </c>
      <c r="G64" s="79">
        <f>IF(F64=0,$E64 * Indices!$C$12,$F64 * Indices!$D$12)</f>
        <v>1503.0344925062902</v>
      </c>
      <c r="H64" s="33">
        <f t="shared" si="0"/>
        <v>0</v>
      </c>
    </row>
    <row r="65" spans="1:8" x14ac:dyDescent="0.25">
      <c r="A65" s="64" t="s">
        <v>603</v>
      </c>
      <c r="B65" s="29">
        <v>150</v>
      </c>
      <c r="C65" s="30" t="s">
        <v>510</v>
      </c>
      <c r="D65" s="87"/>
      <c r="E65" s="71">
        <v>2974.54</v>
      </c>
      <c r="F65" s="71">
        <v>2708.07</v>
      </c>
      <c r="G65" s="79">
        <f>IF(F65=0,$E65 * Indices!$C$12,$F65 * Indices!$D$12)</f>
        <v>2829.3833671313646</v>
      </c>
      <c r="H65" s="33">
        <f t="shared" si="0"/>
        <v>0</v>
      </c>
    </row>
    <row r="66" spans="1:8" x14ac:dyDescent="0.25">
      <c r="A66" s="64" t="s">
        <v>604</v>
      </c>
      <c r="B66" s="29">
        <v>151</v>
      </c>
      <c r="C66" s="30" t="s">
        <v>511</v>
      </c>
      <c r="D66" s="87"/>
      <c r="E66" s="71">
        <v>5142.84</v>
      </c>
      <c r="F66" s="71">
        <v>4805.41</v>
      </c>
      <c r="G66" s="79">
        <f>IF(F66=0,$E66 * Indices!$C$12,$F66 * Indices!$D$12)</f>
        <v>5020.6778725242439</v>
      </c>
      <c r="H66" s="33">
        <f t="shared" si="0"/>
        <v>0</v>
      </c>
    </row>
    <row r="67" spans="1:8" x14ac:dyDescent="0.25">
      <c r="A67" s="64" t="s">
        <v>605</v>
      </c>
      <c r="B67" s="29">
        <v>152</v>
      </c>
      <c r="C67" s="30" t="s">
        <v>512</v>
      </c>
      <c r="D67" s="87"/>
      <c r="E67" s="71">
        <v>8784.7900000000009</v>
      </c>
      <c r="F67" s="71">
        <v>8141.3</v>
      </c>
      <c r="G67" s="79">
        <f>IF(F67=0,$E67 * Indices!$C$12,$F67 * Indices!$D$12)</f>
        <v>8506.0056818422636</v>
      </c>
      <c r="H67" s="33">
        <f t="shared" si="0"/>
        <v>0</v>
      </c>
    </row>
    <row r="68" spans="1:8" x14ac:dyDescent="0.25">
      <c r="A68" s="64" t="s">
        <v>606</v>
      </c>
      <c r="B68" s="29">
        <v>153</v>
      </c>
      <c r="C68" s="30" t="s">
        <v>513</v>
      </c>
      <c r="D68" s="87"/>
      <c r="E68" s="71">
        <v>18009.41</v>
      </c>
      <c r="F68" s="71">
        <v>16710.38</v>
      </c>
      <c r="G68" s="79">
        <f>IF(F68=0,$E68 * Indices!$C$12,$F68 * Indices!$D$12)</f>
        <v>17458.95461729003</v>
      </c>
      <c r="H68" s="33">
        <f t="shared" si="0"/>
        <v>0</v>
      </c>
    </row>
    <row r="69" spans="1:8" x14ac:dyDescent="0.25">
      <c r="A69" s="64" t="s">
        <v>607</v>
      </c>
      <c r="B69" s="29">
        <v>154</v>
      </c>
      <c r="C69" s="30" t="s">
        <v>514</v>
      </c>
      <c r="D69" s="87"/>
      <c r="E69" s="71">
        <v>31010.06</v>
      </c>
      <c r="F69" s="71">
        <v>29310.82</v>
      </c>
      <c r="G69" s="79">
        <f>IF(F69=0,$E69 * Indices!$C$12,$F69 * Indices!$D$12)</f>
        <v>30623.856320176856</v>
      </c>
      <c r="H69" s="33">
        <f t="shared" si="0"/>
        <v>0</v>
      </c>
    </row>
    <row r="70" spans="1:8" x14ac:dyDescent="0.25">
      <c r="A70" s="64" t="s">
        <v>608</v>
      </c>
      <c r="B70" s="29">
        <v>155</v>
      </c>
      <c r="C70" s="30" t="s">
        <v>515</v>
      </c>
      <c r="D70" s="87"/>
      <c r="E70" s="71">
        <v>43945.89</v>
      </c>
      <c r="F70" s="71">
        <v>40291.08</v>
      </c>
      <c r="G70" s="79">
        <f>IF(F70=0,$E70 * Indices!$C$12,$F70 * Indices!$D$12)</f>
        <v>42095.998846321985</v>
      </c>
      <c r="H70" s="33">
        <f t="shared" si="0"/>
        <v>0</v>
      </c>
    </row>
    <row r="71" spans="1:8" x14ac:dyDescent="0.25">
      <c r="A71" s="64" t="s">
        <v>609</v>
      </c>
      <c r="B71" s="29">
        <v>156</v>
      </c>
      <c r="C71" s="30" t="s">
        <v>516</v>
      </c>
      <c r="D71" s="87"/>
      <c r="E71" s="71">
        <v>56890.35</v>
      </c>
      <c r="F71" s="71">
        <v>53442.09</v>
      </c>
      <c r="G71" s="79">
        <f>IF(F71=0,$E71 * Indices!$C$12,$F71 * Indices!$D$12)</f>
        <v>55836.13442441939</v>
      </c>
      <c r="H71" s="33">
        <f t="shared" si="0"/>
        <v>0</v>
      </c>
    </row>
    <row r="72" spans="1:8" x14ac:dyDescent="0.25">
      <c r="A72" s="64" t="s">
        <v>610</v>
      </c>
      <c r="B72" s="29">
        <v>157</v>
      </c>
      <c r="C72" s="30" t="s">
        <v>517</v>
      </c>
      <c r="D72" s="87"/>
      <c r="E72" s="71">
        <v>97524.45</v>
      </c>
      <c r="F72" s="71">
        <v>81157.320000000007</v>
      </c>
      <c r="G72" s="79">
        <f>IF(F72=0,$E72 * Indices!$C$12,$F72 * Indices!$D$12)</f>
        <v>84792.923125679052</v>
      </c>
      <c r="H72" s="33">
        <f t="shared" si="0"/>
        <v>0</v>
      </c>
    </row>
    <row r="73" spans="1:8" x14ac:dyDescent="0.25">
      <c r="A73" s="64" t="s">
        <v>620</v>
      </c>
      <c r="B73" s="29">
        <v>203</v>
      </c>
      <c r="C73" s="30" t="s">
        <v>518</v>
      </c>
      <c r="D73" s="87"/>
      <c r="E73" s="71">
        <v>1763.65</v>
      </c>
      <c r="F73" s="71">
        <v>1393.75</v>
      </c>
      <c r="G73" s="79">
        <f>IF(F73=0,$E73 * Indices!$C$12,$F73 * Indices!$D$12)</f>
        <v>1456.1857957657444</v>
      </c>
      <c r="H73" s="33">
        <f t="shared" si="0"/>
        <v>0</v>
      </c>
    </row>
    <row r="74" spans="1:8" x14ac:dyDescent="0.25">
      <c r="A74" s="64" t="s">
        <v>621</v>
      </c>
      <c r="B74" s="29">
        <v>204</v>
      </c>
      <c r="C74" s="30" t="s">
        <v>519</v>
      </c>
      <c r="D74" s="87"/>
      <c r="E74" s="71">
        <v>3760.54</v>
      </c>
      <c r="F74" s="71">
        <v>2928.51</v>
      </c>
      <c r="G74" s="79">
        <f>IF(F74=0,$E74 * Indices!$C$12,$F74 * Indices!$D$12)</f>
        <v>3059.6984141761009</v>
      </c>
      <c r="H74" s="33">
        <f t="shared" si="0"/>
        <v>0</v>
      </c>
    </row>
    <row r="75" spans="1:8" x14ac:dyDescent="0.25">
      <c r="A75" s="64" t="s">
        <v>622</v>
      </c>
      <c r="B75" s="29">
        <v>205</v>
      </c>
      <c r="C75" s="30" t="s">
        <v>520</v>
      </c>
      <c r="D75" s="87"/>
      <c r="E75" s="71">
        <v>6832.52</v>
      </c>
      <c r="F75" s="71">
        <v>5429.03</v>
      </c>
      <c r="G75" s="79">
        <f>IF(F75=0,$E75 * Indices!$C$12,$F75 * Indices!$D$12)</f>
        <v>5672.2341673801602</v>
      </c>
      <c r="H75" s="33">
        <f t="shared" ref="H75:H90" si="1">G75*D75</f>
        <v>0</v>
      </c>
    </row>
    <row r="76" spans="1:8" x14ac:dyDescent="0.25">
      <c r="A76" s="64" t="s">
        <v>623</v>
      </c>
      <c r="B76" s="29">
        <v>206</v>
      </c>
      <c r="C76" s="30" t="s">
        <v>521</v>
      </c>
      <c r="D76" s="87"/>
      <c r="E76" s="71">
        <v>11921.23</v>
      </c>
      <c r="F76" s="71">
        <v>9671.99</v>
      </c>
      <c r="G76" s="79">
        <f>IF(F76=0,$E76 * Indices!$C$12,$F76 * Indices!$D$12)</f>
        <v>10105.265976529738</v>
      </c>
      <c r="H76" s="33">
        <f t="shared" si="1"/>
        <v>0</v>
      </c>
    </row>
    <row r="77" spans="1:8" x14ac:dyDescent="0.25">
      <c r="A77" s="64" t="s">
        <v>624</v>
      </c>
      <c r="B77" s="29">
        <v>207</v>
      </c>
      <c r="C77" s="30" t="s">
        <v>522</v>
      </c>
      <c r="D77" s="87"/>
      <c r="E77" s="71">
        <v>23030.94</v>
      </c>
      <c r="F77" s="71">
        <v>17828.650000000001</v>
      </c>
      <c r="G77" s="79">
        <f>IF(F77=0,$E77 * Indices!$C$12,$F77 * Indices!$D$12)</f>
        <v>18627.319740038703</v>
      </c>
      <c r="H77" s="33">
        <f t="shared" si="1"/>
        <v>0</v>
      </c>
    </row>
    <row r="78" spans="1:8" x14ac:dyDescent="0.25">
      <c r="A78" s="64" t="s">
        <v>625</v>
      </c>
      <c r="B78" s="29">
        <v>208</v>
      </c>
      <c r="C78" s="30" t="s">
        <v>523</v>
      </c>
      <c r="D78" s="87"/>
      <c r="E78" s="71">
        <v>41366.559999999998</v>
      </c>
      <c r="F78" s="71">
        <v>31421.97</v>
      </c>
      <c r="G78" s="79">
        <f>IF(F78=0,$E78 * Indices!$C$12,$F78 * Indices!$D$12)</f>
        <v>32829.579471912002</v>
      </c>
      <c r="H78" s="33">
        <f t="shared" si="1"/>
        <v>0</v>
      </c>
    </row>
    <row r="79" spans="1:8" x14ac:dyDescent="0.25">
      <c r="A79" s="64" t="s">
        <v>626</v>
      </c>
      <c r="B79" s="29">
        <v>209</v>
      </c>
      <c r="C79" s="30" t="s">
        <v>524</v>
      </c>
      <c r="D79" s="87"/>
      <c r="E79" s="71">
        <v>58081.67</v>
      </c>
      <c r="F79" s="71">
        <v>45015.28</v>
      </c>
      <c r="G79" s="79">
        <f>IF(F79=0,$E79 * Indices!$C$12,$F79 * Indices!$D$12)</f>
        <v>47031.828755815455</v>
      </c>
      <c r="H79" s="33">
        <f t="shared" si="1"/>
        <v>0</v>
      </c>
    </row>
    <row r="80" spans="1:8" x14ac:dyDescent="0.25">
      <c r="A80" s="64" t="s">
        <v>627</v>
      </c>
      <c r="B80" s="29">
        <v>210</v>
      </c>
      <c r="C80" s="30" t="s">
        <v>525</v>
      </c>
      <c r="D80" s="87"/>
      <c r="E80" s="71">
        <v>75189.89</v>
      </c>
      <c r="F80" s="71">
        <v>58608.6</v>
      </c>
      <c r="G80" s="79">
        <f>IF(F80=0,$E80 * Indices!$C$12,$F80 * Indices!$D$12)</f>
        <v>61234.088487688758</v>
      </c>
      <c r="H80" s="33">
        <f t="shared" si="1"/>
        <v>0</v>
      </c>
    </row>
    <row r="81" spans="1:13" x14ac:dyDescent="0.25">
      <c r="A81" s="64" t="s">
        <v>628</v>
      </c>
      <c r="B81" s="29">
        <v>211</v>
      </c>
      <c r="C81" s="30" t="s">
        <v>526</v>
      </c>
      <c r="D81" s="87"/>
      <c r="E81" s="71">
        <v>128894.51</v>
      </c>
      <c r="F81" s="71">
        <v>89143.26</v>
      </c>
      <c r="G81" s="79">
        <f>IF(F81=0,$E81 * Indices!$C$12,$F81 * Indices!$D$12)</f>
        <v>93136.609148163334</v>
      </c>
      <c r="H81" s="33">
        <f t="shared" si="1"/>
        <v>0</v>
      </c>
    </row>
    <row r="82" spans="1:13" x14ac:dyDescent="0.25">
      <c r="A82" s="64" t="s">
        <v>629</v>
      </c>
      <c r="B82" s="29">
        <v>212</v>
      </c>
      <c r="C82" s="30" t="s">
        <v>527</v>
      </c>
      <c r="D82" s="87"/>
      <c r="E82" s="71">
        <v>1336.66</v>
      </c>
      <c r="F82" s="71">
        <v>1413.21</v>
      </c>
      <c r="G82" s="79">
        <f>IF(F82=0,$E82 * Indices!$C$12,$F82 * Indices!$D$12)</f>
        <v>1476.5175450648305</v>
      </c>
      <c r="H82" s="33">
        <f t="shared" si="1"/>
        <v>0</v>
      </c>
    </row>
    <row r="83" spans="1:13" x14ac:dyDescent="0.25">
      <c r="A83" s="64" t="s">
        <v>630</v>
      </c>
      <c r="B83" s="29">
        <v>213</v>
      </c>
      <c r="C83" s="30" t="s">
        <v>528</v>
      </c>
      <c r="D83" s="87"/>
      <c r="E83" s="71">
        <v>2847.78</v>
      </c>
      <c r="F83" s="71">
        <v>2731.11</v>
      </c>
      <c r="G83" s="79">
        <f>IF(F83=0,$E83 * Indices!$C$12,$F83 * Indices!$D$12)</f>
        <v>2853.4554896314135</v>
      </c>
      <c r="H83" s="33">
        <f t="shared" si="1"/>
        <v>0</v>
      </c>
    </row>
    <row r="84" spans="1:13" x14ac:dyDescent="0.25">
      <c r="A84" s="64" t="s">
        <v>631</v>
      </c>
      <c r="B84" s="29">
        <v>214</v>
      </c>
      <c r="C84" s="30" t="s">
        <v>529</v>
      </c>
      <c r="D84" s="87"/>
      <c r="E84" s="71">
        <v>5365.03</v>
      </c>
      <c r="F84" s="71">
        <v>5011.8900000000003</v>
      </c>
      <c r="G84" s="79">
        <f>IF(F84=0,$E84 * Indices!$C$12,$F84 * Indices!$D$12)</f>
        <v>5236.4075536791943</v>
      </c>
      <c r="H84" s="33">
        <f t="shared" si="1"/>
        <v>0</v>
      </c>
    </row>
    <row r="85" spans="1:13" x14ac:dyDescent="0.25">
      <c r="A85" s="64" t="s">
        <v>632</v>
      </c>
      <c r="B85" s="29">
        <v>215</v>
      </c>
      <c r="C85" s="30" t="s">
        <v>530</v>
      </c>
      <c r="D85" s="87"/>
      <c r="E85" s="71">
        <v>9224.68</v>
      </c>
      <c r="F85" s="71">
        <v>8789.2099999999991</v>
      </c>
      <c r="G85" s="79">
        <f>IF(F85=0,$E85 * Indices!$C$12,$F85 * Indices!$D$12)</f>
        <v>9182.9400954276134</v>
      </c>
      <c r="H85" s="33">
        <f t="shared" si="1"/>
        <v>0</v>
      </c>
    </row>
    <row r="86" spans="1:13" x14ac:dyDescent="0.25">
      <c r="A86" s="64" t="s">
        <v>633</v>
      </c>
      <c r="B86" s="29">
        <v>216</v>
      </c>
      <c r="C86" s="30" t="s">
        <v>531</v>
      </c>
      <c r="D86" s="87"/>
      <c r="E86" s="71">
        <v>18309.09</v>
      </c>
      <c r="F86" s="71">
        <v>17201.03</v>
      </c>
      <c r="G86" s="79">
        <f>IF(F86=0,$E86 * Indices!$C$12,$F86 * Indices!$D$12)</f>
        <v>17971.584257248745</v>
      </c>
      <c r="H86" s="33">
        <f t="shared" si="1"/>
        <v>0</v>
      </c>
    </row>
    <row r="87" spans="1:13" x14ac:dyDescent="0.25">
      <c r="A87" s="64" t="s">
        <v>634</v>
      </c>
      <c r="B87" s="29">
        <v>217</v>
      </c>
      <c r="C87" s="30" t="s">
        <v>532</v>
      </c>
      <c r="D87" s="87"/>
      <c r="E87" s="71">
        <v>32498.81</v>
      </c>
      <c r="F87" s="71">
        <v>29642.84</v>
      </c>
      <c r="G87" s="79">
        <f>IF(F87=0,$E87 * Indices!$C$12,$F87 * Indices!$D$12)</f>
        <v>30970.749814641535</v>
      </c>
      <c r="H87" s="33">
        <f t="shared" si="1"/>
        <v>0</v>
      </c>
    </row>
    <row r="88" spans="1:13" x14ac:dyDescent="0.25">
      <c r="A88" s="64" t="s">
        <v>635</v>
      </c>
      <c r="B88" s="29">
        <v>218</v>
      </c>
      <c r="C88" s="30" t="s">
        <v>533</v>
      </c>
      <c r="D88" s="87"/>
      <c r="E88" s="71">
        <v>44106.03</v>
      </c>
      <c r="F88" s="71">
        <v>41872.03</v>
      </c>
      <c r="G88" s="79">
        <f>IF(F88=0,$E88 * Indices!$C$12,$F88 * Indices!$D$12)</f>
        <v>43747.770637400623</v>
      </c>
      <c r="H88" s="33">
        <f t="shared" si="1"/>
        <v>0</v>
      </c>
    </row>
    <row r="89" spans="1:13" x14ac:dyDescent="0.25">
      <c r="A89" s="64" t="s">
        <v>636</v>
      </c>
      <c r="B89" s="29">
        <v>219</v>
      </c>
      <c r="C89" s="30" t="s">
        <v>534</v>
      </c>
      <c r="D89" s="87"/>
      <c r="E89" s="71">
        <v>52521.919999999998</v>
      </c>
      <c r="F89" s="71">
        <v>53438.879999999997</v>
      </c>
      <c r="G89" s="79">
        <f>IF(F89=0,$E89 * Indices!$C$12,$F89 * Indices!$D$12)</f>
        <v>55832.780626102329</v>
      </c>
      <c r="H89" s="33">
        <f t="shared" si="1"/>
        <v>0</v>
      </c>
    </row>
    <row r="90" spans="1:13" x14ac:dyDescent="0.25">
      <c r="A90" s="64" t="s">
        <v>637</v>
      </c>
      <c r="B90" s="29">
        <v>220</v>
      </c>
      <c r="C90" s="30" t="s">
        <v>535</v>
      </c>
      <c r="D90" s="87"/>
      <c r="E90" s="71">
        <v>94769.74</v>
      </c>
      <c r="F90" s="71">
        <v>82139.63</v>
      </c>
      <c r="G90" s="79">
        <f>IF(F90=0,$E90 * Indices!$C$12,$F90 * Indices!$D$12)</f>
        <v>85819.237650549825</v>
      </c>
      <c r="H90" s="33">
        <f t="shared" si="1"/>
        <v>0</v>
      </c>
    </row>
    <row r="91" spans="1:13" ht="15.75" thickBot="1" x14ac:dyDescent="0.3">
      <c r="A91" s="13"/>
      <c r="B91" s="14"/>
      <c r="C91" s="15"/>
      <c r="D91" s="16"/>
      <c r="E91" s="17"/>
      <c r="F91" s="17"/>
      <c r="G91" s="16"/>
      <c r="H91" s="60"/>
    </row>
    <row r="92" spans="1:13" x14ac:dyDescent="0.25">
      <c r="A92" s="11" t="s">
        <v>4</v>
      </c>
      <c r="B92" s="12" t="s">
        <v>45</v>
      </c>
      <c r="C92" s="12" t="s">
        <v>5</v>
      </c>
      <c r="D92" s="12" t="s">
        <v>812</v>
      </c>
      <c r="E92" s="12" t="s">
        <v>7</v>
      </c>
      <c r="F92" s="12" t="s">
        <v>8</v>
      </c>
      <c r="G92" s="4" t="s">
        <v>470</v>
      </c>
      <c r="H92" s="5" t="s">
        <v>479</v>
      </c>
    </row>
    <row r="93" spans="1:13" x14ac:dyDescent="0.25">
      <c r="A93" s="20" t="s">
        <v>675</v>
      </c>
      <c r="B93" s="20" t="s">
        <v>647</v>
      </c>
      <c r="C93" s="20" t="s">
        <v>536</v>
      </c>
      <c r="D93" s="88"/>
      <c r="E93" s="65">
        <v>206.91</v>
      </c>
      <c r="F93" s="65">
        <v>117.17</v>
      </c>
      <c r="G93" s="79">
        <f>IF(F93=0,$E93 * Indices!$C$13,$F93 * Indices!$D$13)</f>
        <v>122.48478276577892</v>
      </c>
      <c r="H93" s="33">
        <f>G93*D93</f>
        <v>0</v>
      </c>
      <c r="I93" s="7"/>
      <c r="J93" s="7"/>
      <c r="K93" s="7"/>
      <c r="L93" s="7"/>
      <c r="M93" s="7"/>
    </row>
    <row r="94" spans="1:13" x14ac:dyDescent="0.25">
      <c r="A94" s="20" t="s">
        <v>676</v>
      </c>
      <c r="B94" s="20" t="s">
        <v>648</v>
      </c>
      <c r="C94" s="20" t="s">
        <v>537</v>
      </c>
      <c r="D94" s="88"/>
      <c r="E94" s="65">
        <v>243.78</v>
      </c>
      <c r="F94" s="65">
        <v>143.63999999999999</v>
      </c>
      <c r="G94" s="79">
        <f>IF(F94=0,$E94 * Indices!$C$13,$F94 * Indices!$D$13)</f>
        <v>150.15545102395222</v>
      </c>
      <c r="H94" s="33">
        <f t="shared" ref="H94:H120" si="2">G94*D94</f>
        <v>0</v>
      </c>
      <c r="I94" s="7"/>
      <c r="J94" s="7"/>
      <c r="K94" s="7"/>
      <c r="L94" s="7"/>
      <c r="M94" s="7"/>
    </row>
    <row r="95" spans="1:13" x14ac:dyDescent="0.25">
      <c r="A95" s="20" t="s">
        <v>677</v>
      </c>
      <c r="B95" s="20" t="s">
        <v>649</v>
      </c>
      <c r="C95" s="20" t="s">
        <v>538</v>
      </c>
      <c r="D95" s="88"/>
      <c r="E95" s="65">
        <v>296.32</v>
      </c>
      <c r="F95" s="65">
        <v>175.99</v>
      </c>
      <c r="G95" s="79">
        <f>IF(F95=0,$E95 * Indices!$C$13,$F95 * Indices!$D$13)</f>
        <v>183.97283365152711</v>
      </c>
      <c r="H95" s="33">
        <f t="shared" si="2"/>
        <v>0</v>
      </c>
      <c r="I95" s="7"/>
      <c r="J95" s="7"/>
      <c r="K95" s="7"/>
      <c r="L95" s="7"/>
      <c r="M95" s="7"/>
    </row>
    <row r="96" spans="1:13" x14ac:dyDescent="0.25">
      <c r="A96" s="20" t="s">
        <v>678</v>
      </c>
      <c r="B96" s="20" t="s">
        <v>650</v>
      </c>
      <c r="C96" s="20" t="s">
        <v>539</v>
      </c>
      <c r="D96" s="88"/>
      <c r="E96" s="65">
        <v>255.2</v>
      </c>
      <c r="F96" s="65">
        <v>206.43</v>
      </c>
      <c r="G96" s="79">
        <f>IF(F96=0,$E96 * Indices!$C$13,$F96 * Indices!$D$13)</f>
        <v>215.79357946863311</v>
      </c>
      <c r="H96" s="33">
        <f t="shared" si="2"/>
        <v>0</v>
      </c>
      <c r="I96" s="7"/>
      <c r="J96" s="7"/>
      <c r="K96" s="7"/>
      <c r="L96" s="7"/>
      <c r="M96" s="7"/>
    </row>
    <row r="97" spans="1:13" x14ac:dyDescent="0.25">
      <c r="A97" s="20" t="s">
        <v>679</v>
      </c>
      <c r="B97" s="20" t="s">
        <v>651</v>
      </c>
      <c r="C97" s="20" t="s">
        <v>540</v>
      </c>
      <c r="D97" s="88"/>
      <c r="E97" s="65">
        <v>177.61</v>
      </c>
      <c r="F97" s="65">
        <v>166.91</v>
      </c>
      <c r="G97" s="79">
        <f>IF(F97=0,$E97 * Indices!$C$13,$F97 * Indices!$D$13)</f>
        <v>174.48096860490023</v>
      </c>
      <c r="H97" s="33">
        <f t="shared" si="2"/>
        <v>0</v>
      </c>
      <c r="I97" s="7"/>
      <c r="J97" s="7"/>
      <c r="K97" s="7"/>
      <c r="L97" s="7"/>
      <c r="M97" s="7"/>
    </row>
    <row r="98" spans="1:13" x14ac:dyDescent="0.25">
      <c r="A98" s="20" t="s">
        <v>680</v>
      </c>
      <c r="B98" s="20" t="s">
        <v>652</v>
      </c>
      <c r="C98" s="20" t="s">
        <v>541</v>
      </c>
      <c r="D98" s="88"/>
      <c r="E98" s="65">
        <v>181.08</v>
      </c>
      <c r="F98" s="65">
        <v>193.38</v>
      </c>
      <c r="G98" s="79">
        <f>IF(F98=0,$E98 * Indices!$C$13,$F98 * Indices!$D$13)</f>
        <v>202.15163686307355</v>
      </c>
      <c r="H98" s="33">
        <f t="shared" si="2"/>
        <v>0</v>
      </c>
      <c r="I98" s="7"/>
      <c r="J98" s="7"/>
      <c r="K98" s="7"/>
      <c r="L98" s="7"/>
      <c r="M98" s="7"/>
    </row>
    <row r="99" spans="1:13" x14ac:dyDescent="0.25">
      <c r="A99" s="20" t="s">
        <v>681</v>
      </c>
      <c r="B99" s="20" t="s">
        <v>653</v>
      </c>
      <c r="C99" s="20" t="s">
        <v>542</v>
      </c>
      <c r="D99" s="88"/>
      <c r="E99" s="65">
        <v>323.26</v>
      </c>
      <c r="F99" s="65">
        <v>225.72</v>
      </c>
      <c r="G99" s="79">
        <f>IF(F99=0,$E99 * Indices!$C$13,$F99 * Indices!$D$13)</f>
        <v>235.95856589478208</v>
      </c>
      <c r="H99" s="33">
        <f t="shared" si="2"/>
        <v>0</v>
      </c>
      <c r="I99" s="7"/>
      <c r="J99" s="7"/>
      <c r="K99" s="7"/>
      <c r="L99" s="7"/>
      <c r="M99" s="7"/>
    </row>
    <row r="100" spans="1:13" x14ac:dyDescent="0.25">
      <c r="A100" s="20" t="s">
        <v>682</v>
      </c>
      <c r="B100" s="20" t="s">
        <v>654</v>
      </c>
      <c r="C100" s="20" t="s">
        <v>543</v>
      </c>
      <c r="D100" s="88"/>
      <c r="E100" s="65">
        <v>389.86</v>
      </c>
      <c r="F100" s="65">
        <v>256.17</v>
      </c>
      <c r="G100" s="79">
        <f>IF(F100=0,$E100 * Indices!$C$13,$F100 * Indices!$D$13)</f>
        <v>267.78976530775446</v>
      </c>
      <c r="H100" s="33">
        <f t="shared" si="2"/>
        <v>0</v>
      </c>
      <c r="I100" s="8"/>
      <c r="J100" s="8"/>
      <c r="K100" s="8"/>
      <c r="L100" s="8"/>
      <c r="M100" s="8"/>
    </row>
    <row r="101" spans="1:13" x14ac:dyDescent="0.25">
      <c r="A101" s="20" t="s">
        <v>683</v>
      </c>
      <c r="B101" s="20" t="s">
        <v>655</v>
      </c>
      <c r="C101" s="20" t="s">
        <v>544</v>
      </c>
      <c r="D101" s="88"/>
      <c r="E101" s="65">
        <v>272.10000000000002</v>
      </c>
      <c r="F101" s="65">
        <v>229.77</v>
      </c>
      <c r="G101" s="79">
        <f>IF(F101=0,$E101 * Indices!$C$13,$F101 * Indices!$D$13)</f>
        <v>240.19227222064541</v>
      </c>
      <c r="H101" s="33">
        <f t="shared" si="2"/>
        <v>0</v>
      </c>
      <c r="I101" s="8"/>
      <c r="J101" s="8"/>
      <c r="K101" s="8"/>
      <c r="L101" s="8"/>
      <c r="M101" s="8"/>
    </row>
    <row r="102" spans="1:13" x14ac:dyDescent="0.25">
      <c r="A102" s="20" t="s">
        <v>684</v>
      </c>
      <c r="B102" s="20" t="s">
        <v>656</v>
      </c>
      <c r="C102" s="20" t="s">
        <v>545</v>
      </c>
      <c r="D102" s="88"/>
      <c r="E102" s="65">
        <v>373.39</v>
      </c>
      <c r="F102" s="65">
        <v>249.25</v>
      </c>
      <c r="G102" s="79">
        <f>IF(F102=0,$E102 * Indices!$C$13,$F102 * Indices!$D$13)</f>
        <v>260.55587696825461</v>
      </c>
      <c r="H102" s="33">
        <f t="shared" si="2"/>
        <v>0</v>
      </c>
      <c r="I102" s="8"/>
      <c r="J102" s="8"/>
      <c r="K102" s="8"/>
      <c r="L102" s="8"/>
      <c r="M102" s="8"/>
    </row>
    <row r="103" spans="1:13" x14ac:dyDescent="0.25">
      <c r="A103" s="20" t="s">
        <v>685</v>
      </c>
      <c r="B103" s="20" t="s">
        <v>657</v>
      </c>
      <c r="C103" s="20" t="s">
        <v>546</v>
      </c>
      <c r="D103" s="88"/>
      <c r="E103" s="65">
        <v>351.89</v>
      </c>
      <c r="F103" s="65">
        <v>289.36</v>
      </c>
      <c r="G103" s="79">
        <f>IF(F103=0,$E103 * Indices!$C$13,$F103 * Indices!$D$13)</f>
        <v>302.48524998810097</v>
      </c>
      <c r="H103" s="33">
        <f t="shared" si="2"/>
        <v>0</v>
      </c>
      <c r="I103" s="6"/>
      <c r="J103" s="6"/>
      <c r="K103" s="6"/>
      <c r="L103" s="6"/>
      <c r="M103" s="6"/>
    </row>
    <row r="104" spans="1:13" x14ac:dyDescent="0.25">
      <c r="A104" s="20" t="s">
        <v>686</v>
      </c>
      <c r="B104" s="20" t="s">
        <v>658</v>
      </c>
      <c r="C104" s="20" t="s">
        <v>547</v>
      </c>
      <c r="D104" s="88"/>
      <c r="E104" s="65">
        <v>347.31</v>
      </c>
      <c r="F104" s="65">
        <v>339.31</v>
      </c>
      <c r="G104" s="79">
        <f>IF(F104=0,$E104 * Indices!$C$13,$F104 * Indices!$D$13)</f>
        <v>354.70096134041518</v>
      </c>
      <c r="H104" s="33">
        <f t="shared" si="2"/>
        <v>0</v>
      </c>
      <c r="I104" s="6"/>
      <c r="J104" s="6"/>
      <c r="K104" s="6"/>
      <c r="L104" s="6"/>
      <c r="M104" s="6"/>
    </row>
    <row r="105" spans="1:13" x14ac:dyDescent="0.25">
      <c r="A105" s="20" t="s">
        <v>687</v>
      </c>
      <c r="B105" s="20" t="s">
        <v>659</v>
      </c>
      <c r="C105" s="20" t="s">
        <v>548</v>
      </c>
      <c r="D105" s="88"/>
      <c r="E105" s="65">
        <v>333.98</v>
      </c>
      <c r="F105" s="65">
        <v>304.05</v>
      </c>
      <c r="G105" s="79">
        <f>IF(F105=0,$E105 * Indices!$C$13,$F105 * Indices!$D$13)</f>
        <v>317.84158231573849</v>
      </c>
      <c r="H105" s="33">
        <f t="shared" si="2"/>
        <v>0</v>
      </c>
      <c r="I105" s="6"/>
      <c r="J105" s="6"/>
      <c r="K105" s="6"/>
      <c r="L105" s="6"/>
      <c r="M105" s="6"/>
    </row>
    <row r="106" spans="1:13" x14ac:dyDescent="0.25">
      <c r="A106" s="20" t="s">
        <v>688</v>
      </c>
      <c r="B106" s="20" t="s">
        <v>660</v>
      </c>
      <c r="C106" s="20" t="s">
        <v>549</v>
      </c>
      <c r="D106" s="88"/>
      <c r="E106" s="65">
        <v>325.42</v>
      </c>
      <c r="F106" s="65">
        <v>320.97000000000003</v>
      </c>
      <c r="G106" s="79">
        <f>IF(F106=0,$E106 * Indices!$C$13,$F106 * Indices!$D$13)</f>
        <v>335.52906652156747</v>
      </c>
      <c r="H106" s="33">
        <f t="shared" si="2"/>
        <v>0</v>
      </c>
      <c r="I106" s="6"/>
      <c r="J106" s="6"/>
      <c r="K106" s="6"/>
      <c r="L106" s="6"/>
      <c r="M106" s="6"/>
    </row>
    <row r="107" spans="1:13" x14ac:dyDescent="0.25">
      <c r="A107" s="20" t="s">
        <v>689</v>
      </c>
      <c r="B107" s="20" t="s">
        <v>661</v>
      </c>
      <c r="C107" s="20" t="s">
        <v>550</v>
      </c>
      <c r="D107" s="88"/>
      <c r="E107" s="65">
        <v>395.71</v>
      </c>
      <c r="F107" s="65">
        <v>355.33</v>
      </c>
      <c r="G107" s="79">
        <f>IF(F107=0,$E107 * Indices!$C$13,$F107 * Indices!$D$13)</f>
        <v>371.44762191827448</v>
      </c>
      <c r="H107" s="33">
        <f t="shared" si="2"/>
        <v>0</v>
      </c>
      <c r="I107" s="6"/>
      <c r="J107" s="6"/>
      <c r="K107" s="6"/>
      <c r="L107" s="6"/>
      <c r="M107" s="6"/>
    </row>
    <row r="108" spans="1:13" x14ac:dyDescent="0.25">
      <c r="A108" s="20" t="s">
        <v>690</v>
      </c>
      <c r="B108" s="20" t="s">
        <v>662</v>
      </c>
      <c r="C108" s="20" t="s">
        <v>551</v>
      </c>
      <c r="D108" s="88"/>
      <c r="E108" s="65">
        <v>427.3</v>
      </c>
      <c r="F108" s="65">
        <v>390.81</v>
      </c>
      <c r="G108" s="79">
        <f>IF(F108=0,$E108 * Indices!$C$13,$F108 * Indices!$D$13)</f>
        <v>408.53698005201039</v>
      </c>
      <c r="H108" s="33">
        <f t="shared" si="2"/>
        <v>0</v>
      </c>
      <c r="I108" s="6"/>
      <c r="J108" s="6"/>
      <c r="K108" s="6"/>
      <c r="L108" s="6"/>
      <c r="M108" s="6"/>
    </row>
    <row r="109" spans="1:13" x14ac:dyDescent="0.25">
      <c r="A109" s="20" t="s">
        <v>691</v>
      </c>
      <c r="B109" s="20" t="s">
        <v>663</v>
      </c>
      <c r="C109" s="20" t="s">
        <v>552</v>
      </c>
      <c r="D109" s="88"/>
      <c r="E109" s="65">
        <v>351.17</v>
      </c>
      <c r="F109" s="65">
        <v>377.91</v>
      </c>
      <c r="G109" s="79">
        <f>IF(F109=0,$E109 * Indices!$C$13,$F109 * Indices!$D$13)</f>
        <v>395.05184138444582</v>
      </c>
      <c r="H109" s="33">
        <f t="shared" si="2"/>
        <v>0</v>
      </c>
      <c r="I109" s="6"/>
      <c r="J109" s="6"/>
      <c r="K109" s="6"/>
      <c r="L109" s="6"/>
      <c r="M109" s="6"/>
    </row>
    <row r="110" spans="1:13" x14ac:dyDescent="0.25">
      <c r="A110" s="20" t="s">
        <v>692</v>
      </c>
      <c r="B110" s="20" t="s">
        <v>664</v>
      </c>
      <c r="C110" s="20" t="s">
        <v>553</v>
      </c>
      <c r="D110" s="88"/>
      <c r="E110" s="65">
        <v>392.17</v>
      </c>
      <c r="F110" s="65">
        <v>386.66</v>
      </c>
      <c r="G110" s="79">
        <f>IF(F110=0,$E110 * Indices!$C$13,$F110 * Indices!$D$13)</f>
        <v>404.19873776748381</v>
      </c>
      <c r="H110" s="33">
        <f t="shared" si="2"/>
        <v>0</v>
      </c>
      <c r="I110" s="6"/>
      <c r="J110" s="6"/>
      <c r="K110" s="6"/>
      <c r="L110" s="6"/>
      <c r="M110" s="6"/>
    </row>
    <row r="111" spans="1:13" x14ac:dyDescent="0.25">
      <c r="A111" s="20" t="s">
        <v>693</v>
      </c>
      <c r="B111" s="20" t="s">
        <v>665</v>
      </c>
      <c r="C111" s="20" t="s">
        <v>554</v>
      </c>
      <c r="D111" s="88"/>
      <c r="E111" s="65">
        <v>408.98</v>
      </c>
      <c r="F111" s="65">
        <v>419.26</v>
      </c>
      <c r="G111" s="79">
        <f>IF(F111=0,$E111 * Indices!$C$13,$F111 * Indices!$D$13)</f>
        <v>438.27746029171686</v>
      </c>
      <c r="H111" s="33">
        <f t="shared" si="2"/>
        <v>0</v>
      </c>
      <c r="I111" s="6"/>
      <c r="J111" s="6"/>
      <c r="K111" s="6"/>
      <c r="L111" s="6"/>
      <c r="M111" s="6"/>
    </row>
    <row r="112" spans="1:13" x14ac:dyDescent="0.25">
      <c r="A112" s="20" t="s">
        <v>694</v>
      </c>
      <c r="B112" s="20" t="s">
        <v>666</v>
      </c>
      <c r="C112" s="20" t="s">
        <v>555</v>
      </c>
      <c r="D112" s="88"/>
      <c r="E112" s="65">
        <v>417.88</v>
      </c>
      <c r="F112" s="65">
        <v>461.63</v>
      </c>
      <c r="G112" s="79">
        <f>IF(F112=0,$E112 * Indices!$C$13,$F112 * Indices!$D$13)</f>
        <v>482.56934597735358</v>
      </c>
      <c r="H112" s="33">
        <f t="shared" si="2"/>
        <v>0</v>
      </c>
      <c r="I112" s="6"/>
      <c r="J112" s="6"/>
      <c r="K112" s="6"/>
      <c r="L112" s="6"/>
      <c r="M112" s="6"/>
    </row>
    <row r="113" spans="1:13" x14ac:dyDescent="0.25">
      <c r="A113" s="20" t="s">
        <v>695</v>
      </c>
      <c r="B113" s="20" t="s">
        <v>667</v>
      </c>
      <c r="C113" s="20" t="s">
        <v>556</v>
      </c>
      <c r="D113" s="88"/>
      <c r="E113" s="65">
        <v>399.78</v>
      </c>
      <c r="F113" s="65">
        <v>431.91</v>
      </c>
      <c r="G113" s="79">
        <f>IF(F113=0,$E113 * Indices!$C$13,$F113 * Indices!$D$13)</f>
        <v>451.50125906262332</v>
      </c>
      <c r="H113" s="33">
        <f t="shared" si="2"/>
        <v>0</v>
      </c>
      <c r="I113" s="6"/>
      <c r="J113" s="6"/>
      <c r="K113" s="6"/>
      <c r="L113" s="6"/>
      <c r="M113" s="6"/>
    </row>
    <row r="114" spans="1:13" x14ac:dyDescent="0.25">
      <c r="A114" s="20" t="s">
        <v>696</v>
      </c>
      <c r="B114" s="20" t="s">
        <v>668</v>
      </c>
      <c r="C114" s="20" t="s">
        <v>557</v>
      </c>
      <c r="D114" s="88"/>
      <c r="E114" s="65">
        <v>403.51</v>
      </c>
      <c r="F114" s="65">
        <v>454.4</v>
      </c>
      <c r="G114" s="79">
        <f>IF(F114=0,$E114 * Indices!$C$13,$F114 * Indices!$D$13)</f>
        <v>475.01139616599761</v>
      </c>
      <c r="H114" s="33">
        <f t="shared" si="2"/>
        <v>0</v>
      </c>
      <c r="I114" s="6"/>
      <c r="J114" s="6"/>
      <c r="K114" s="6"/>
      <c r="L114" s="6"/>
      <c r="M114" s="6"/>
    </row>
    <row r="115" spans="1:13" x14ac:dyDescent="0.25">
      <c r="A115" s="20" t="s">
        <v>697</v>
      </c>
      <c r="B115" s="20" t="s">
        <v>669</v>
      </c>
      <c r="C115" s="20" t="s">
        <v>558</v>
      </c>
      <c r="D115" s="88"/>
      <c r="E115" s="65">
        <v>467.91</v>
      </c>
      <c r="F115" s="65">
        <v>466.81</v>
      </c>
      <c r="G115" s="79">
        <f>IF(F115=0,$E115 * Indices!$C$13,$F115 * Indices!$D$13)</f>
        <v>487.98430863611213</v>
      </c>
      <c r="H115" s="33">
        <f t="shared" si="2"/>
        <v>0</v>
      </c>
      <c r="I115" s="6"/>
      <c r="J115" s="6"/>
      <c r="K115" s="6"/>
      <c r="L115" s="6"/>
      <c r="M115" s="6"/>
    </row>
    <row r="116" spans="1:13" x14ac:dyDescent="0.25">
      <c r="A116" s="20" t="s">
        <v>698</v>
      </c>
      <c r="B116" s="20" t="s">
        <v>670</v>
      </c>
      <c r="C116" s="63" t="s">
        <v>559</v>
      </c>
      <c r="D116" s="88"/>
      <c r="E116" s="65">
        <v>587.15</v>
      </c>
      <c r="F116" s="65">
        <v>606.88</v>
      </c>
      <c r="G116" s="79">
        <f>IF(F116=0,$E116 * Indices!$C$13,$F116 * Indices!$D$13)</f>
        <v>634.40782593578479</v>
      </c>
      <c r="H116" s="33">
        <f t="shared" si="2"/>
        <v>0</v>
      </c>
      <c r="I116" s="6"/>
      <c r="J116" s="6"/>
      <c r="K116" s="6"/>
      <c r="L116" s="6"/>
      <c r="M116" s="6"/>
    </row>
    <row r="117" spans="1:13" x14ac:dyDescent="0.25">
      <c r="A117" s="20" t="s">
        <v>699</v>
      </c>
      <c r="B117" s="20" t="s">
        <v>671</v>
      </c>
      <c r="C117" s="63" t="s">
        <v>560</v>
      </c>
      <c r="D117" s="88"/>
      <c r="E117" s="65">
        <v>542.71</v>
      </c>
      <c r="F117" s="65">
        <v>636.01</v>
      </c>
      <c r="G117" s="79">
        <f>IF(F117=0,$E117 * Indices!$C$13,$F117 * Indices!$D$13)</f>
        <v>664.85915069440171</v>
      </c>
      <c r="H117" s="33">
        <f t="shared" si="2"/>
        <v>0</v>
      </c>
      <c r="I117" s="6"/>
      <c r="J117" s="6"/>
      <c r="K117" s="6"/>
      <c r="L117" s="6"/>
      <c r="M117" s="6"/>
    </row>
    <row r="118" spans="1:13" x14ac:dyDescent="0.25">
      <c r="A118" s="20" t="s">
        <v>700</v>
      </c>
      <c r="B118" s="20" t="s">
        <v>672</v>
      </c>
      <c r="C118" s="63" t="s">
        <v>561</v>
      </c>
      <c r="D118" s="88"/>
      <c r="E118" s="65">
        <v>530.20000000000005</v>
      </c>
      <c r="F118" s="65">
        <v>579.57000000000005</v>
      </c>
      <c r="G118" s="79">
        <f>IF(F118=0,$E118 * Indices!$C$13,$F118 * Indices!$D$13)</f>
        <v>605.85905562483993</v>
      </c>
      <c r="H118" s="33">
        <f t="shared" si="2"/>
        <v>0</v>
      </c>
      <c r="I118" s="6"/>
      <c r="J118" s="6"/>
      <c r="K118" s="6"/>
      <c r="L118" s="6"/>
      <c r="M118" s="6"/>
    </row>
    <row r="119" spans="1:13" x14ac:dyDescent="0.25">
      <c r="A119" s="20" t="s">
        <v>701</v>
      </c>
      <c r="B119" s="20" t="s">
        <v>673</v>
      </c>
      <c r="C119" s="20" t="s">
        <v>562</v>
      </c>
      <c r="D119" s="88"/>
      <c r="E119" s="65">
        <v>473.44</v>
      </c>
      <c r="F119" s="65">
        <v>547.05999999999995</v>
      </c>
      <c r="G119" s="79">
        <f>IF(F119=0,$E119 * Indices!$C$13,$F119 * Indices!$D$13)</f>
        <v>571.87441546340369</v>
      </c>
      <c r="H119" s="33">
        <f t="shared" si="2"/>
        <v>0</v>
      </c>
      <c r="I119" s="6"/>
      <c r="J119" s="6"/>
      <c r="K119" s="6"/>
      <c r="L119" s="6"/>
      <c r="M119" s="6"/>
    </row>
    <row r="120" spans="1:13" ht="15.75" thickBot="1" x14ac:dyDescent="0.3">
      <c r="A120" s="20" t="s">
        <v>702</v>
      </c>
      <c r="B120" s="20" t="s">
        <v>674</v>
      </c>
      <c r="C120" s="20" t="s">
        <v>563</v>
      </c>
      <c r="D120" s="88"/>
      <c r="E120" s="70">
        <v>719.24</v>
      </c>
      <c r="F120" s="70">
        <v>773.8</v>
      </c>
      <c r="G120" s="80">
        <f>IF(F120=0,$E120 * Indices!$C$13,$F120 * Indices!$D$13)</f>
        <v>808.89924813655136</v>
      </c>
      <c r="H120" s="34">
        <f t="shared" si="2"/>
        <v>0</v>
      </c>
      <c r="I120" s="6"/>
      <c r="J120" s="6"/>
      <c r="K120" s="6"/>
      <c r="L120" s="6"/>
      <c r="M120" s="6"/>
    </row>
    <row r="121" spans="1:13" ht="15.75" thickBot="1" x14ac:dyDescent="0.3">
      <c r="A121" s="13"/>
      <c r="B121" s="14"/>
      <c r="C121" s="15"/>
      <c r="D121" s="16"/>
      <c r="E121" s="17"/>
      <c r="F121" s="17"/>
      <c r="G121" s="16"/>
      <c r="H121" s="60"/>
    </row>
    <row r="122" spans="1:13" x14ac:dyDescent="0.25">
      <c r="A122" s="67" t="s">
        <v>4</v>
      </c>
      <c r="B122" s="68" t="s">
        <v>45</v>
      </c>
      <c r="C122" s="12" t="s">
        <v>5</v>
      </c>
      <c r="D122" s="12" t="s">
        <v>811</v>
      </c>
      <c r="E122" s="12" t="s">
        <v>7</v>
      </c>
      <c r="F122" s="12" t="s">
        <v>8</v>
      </c>
      <c r="G122" s="4" t="s">
        <v>470</v>
      </c>
      <c r="H122" s="5" t="s">
        <v>479</v>
      </c>
    </row>
    <row r="123" spans="1:13" x14ac:dyDescent="0.25">
      <c r="A123" s="69" t="s">
        <v>708</v>
      </c>
      <c r="B123" s="69" t="s">
        <v>707</v>
      </c>
      <c r="C123" s="63" t="s">
        <v>564</v>
      </c>
      <c r="D123" s="88"/>
      <c r="E123" s="65">
        <v>21.69</v>
      </c>
      <c r="F123" s="65">
        <v>22.24</v>
      </c>
      <c r="G123" s="79">
        <f>IF(F123=0,$E123 * Indices!$C$12,$F123 * Indices!$D$12)</f>
        <v>23.236284913241366</v>
      </c>
      <c r="H123" s="33">
        <f>G123*D123</f>
        <v>0</v>
      </c>
      <c r="I123" s="6"/>
      <c r="J123" s="6"/>
      <c r="K123" s="6"/>
    </row>
    <row r="124" spans="1:13" x14ac:dyDescent="0.25">
      <c r="A124" s="69" t="s">
        <v>703</v>
      </c>
      <c r="B124" s="69" t="s">
        <v>39</v>
      </c>
      <c r="C124" s="63" t="s">
        <v>566</v>
      </c>
      <c r="D124" s="88"/>
      <c r="E124" s="65">
        <v>366.59</v>
      </c>
      <c r="F124" s="65">
        <v>226.61</v>
      </c>
      <c r="G124" s="79">
        <f>IF(F124=0,$E124 * Indices!$C$12,$F124 * Indices!$D$12)</f>
        <v>236.76144443298679</v>
      </c>
      <c r="H124" s="33">
        <f t="shared" ref="H124:H138" si="3">G124*D124</f>
        <v>0</v>
      </c>
      <c r="I124" s="6"/>
      <c r="J124" s="6"/>
      <c r="K124" s="6"/>
    </row>
    <row r="125" spans="1:13" x14ac:dyDescent="0.25">
      <c r="A125" s="69" t="s">
        <v>705</v>
      </c>
      <c r="B125" s="69" t="s">
        <v>706</v>
      </c>
      <c r="C125" s="63" t="s">
        <v>565</v>
      </c>
      <c r="D125" s="88"/>
      <c r="E125" s="65">
        <v>31.81</v>
      </c>
      <c r="F125" s="65">
        <v>32.39</v>
      </c>
      <c r="G125" s="79">
        <f>IF(F125=0,$E125 * Indices!$C$12,$F125 * Indices!$D$12)</f>
        <v>33.840974295858267</v>
      </c>
      <c r="H125" s="33">
        <f t="shared" si="3"/>
        <v>0</v>
      </c>
      <c r="I125" s="6"/>
      <c r="J125" s="6"/>
      <c r="K125" s="6"/>
    </row>
    <row r="126" spans="1:13" x14ac:dyDescent="0.25">
      <c r="A126" s="69" t="s">
        <v>704</v>
      </c>
      <c r="B126" s="69" t="s">
        <v>40</v>
      </c>
      <c r="C126" s="63" t="s">
        <v>567</v>
      </c>
      <c r="D126" s="88"/>
      <c r="E126" s="65">
        <v>21.4</v>
      </c>
      <c r="F126" s="65">
        <v>21.79</v>
      </c>
      <c r="G126" s="79">
        <f>IF(F126=0,$E126 * Indices!$C$12,$F126 * Indices!$D$12)</f>
        <v>22.766126270662291</v>
      </c>
      <c r="H126" s="33">
        <f t="shared" si="3"/>
        <v>0</v>
      </c>
      <c r="I126" s="6"/>
      <c r="J126" s="6"/>
      <c r="K126" s="6"/>
    </row>
    <row r="127" spans="1:13" x14ac:dyDescent="0.25">
      <c r="A127" s="69" t="s">
        <v>720</v>
      </c>
      <c r="B127" s="69" t="s">
        <v>715</v>
      </c>
      <c r="C127" s="63" t="s">
        <v>709</v>
      </c>
      <c r="D127" s="88"/>
      <c r="E127" s="65">
        <v>33.18</v>
      </c>
      <c r="F127" s="65">
        <v>33.520000000000003</v>
      </c>
      <c r="G127" s="79">
        <f>IF(F127=0,$E127 * Indices!$C$12,$F127 * Indices!$D$12)</f>
        <v>35.0215948872235</v>
      </c>
      <c r="H127" s="33">
        <f t="shared" si="3"/>
        <v>0</v>
      </c>
    </row>
    <row r="128" spans="1:13" x14ac:dyDescent="0.25">
      <c r="A128" s="69" t="s">
        <v>721</v>
      </c>
      <c r="B128" s="69" t="s">
        <v>714</v>
      </c>
      <c r="C128" s="63" t="s">
        <v>710</v>
      </c>
      <c r="D128" s="88"/>
      <c r="E128" s="65">
        <v>33.18</v>
      </c>
      <c r="F128" s="65">
        <v>33.520000000000003</v>
      </c>
      <c r="G128" s="79">
        <f>IF(F128=0,$E128 * Indices!$C$12,$F128 * Indices!$D$12)</f>
        <v>35.0215948872235</v>
      </c>
      <c r="H128" s="33">
        <f t="shared" si="3"/>
        <v>0</v>
      </c>
    </row>
    <row r="129" spans="1:8" x14ac:dyDescent="0.25">
      <c r="A129" s="69" t="s">
        <v>722</v>
      </c>
      <c r="B129" s="69" t="s">
        <v>716</v>
      </c>
      <c r="C129" s="63" t="s">
        <v>711</v>
      </c>
      <c r="D129" s="88"/>
      <c r="E129" s="65">
        <v>33.18</v>
      </c>
      <c r="F129" s="65">
        <v>33.520000000000003</v>
      </c>
      <c r="G129" s="79">
        <f>IF(F129=0,$E129 * Indices!$C$12,$F129 * Indices!$D$12)</f>
        <v>35.0215948872235</v>
      </c>
      <c r="H129" s="33">
        <f t="shared" si="3"/>
        <v>0</v>
      </c>
    </row>
    <row r="130" spans="1:8" x14ac:dyDescent="0.25">
      <c r="A130" s="69" t="s">
        <v>723</v>
      </c>
      <c r="B130" s="69" t="s">
        <v>718</v>
      </c>
      <c r="C130" s="63" t="s">
        <v>712</v>
      </c>
      <c r="D130" s="88"/>
      <c r="E130" s="65">
        <v>33.18</v>
      </c>
      <c r="F130" s="65">
        <v>33.520000000000003</v>
      </c>
      <c r="G130" s="79">
        <f>IF(F130=0,$E130 * Indices!$C$12,$F130 * Indices!$D$12)</f>
        <v>35.0215948872235</v>
      </c>
      <c r="H130" s="33">
        <f t="shared" si="3"/>
        <v>0</v>
      </c>
    </row>
    <row r="131" spans="1:8" x14ac:dyDescent="0.25">
      <c r="A131" s="69" t="s">
        <v>724</v>
      </c>
      <c r="B131" s="69" t="s">
        <v>719</v>
      </c>
      <c r="C131" s="63" t="s">
        <v>713</v>
      </c>
      <c r="D131" s="88"/>
      <c r="E131" s="65">
        <v>33.18</v>
      </c>
      <c r="F131" s="65">
        <v>33.520000000000003</v>
      </c>
      <c r="G131" s="79">
        <f>IF(F131=0,$E131 * Indices!$C$12,$F131 * Indices!$D$12)</f>
        <v>35.0215948872235</v>
      </c>
      <c r="H131" s="33">
        <f t="shared" si="3"/>
        <v>0</v>
      </c>
    </row>
    <row r="132" spans="1:8" x14ac:dyDescent="0.25">
      <c r="A132" s="69" t="s">
        <v>734</v>
      </c>
      <c r="B132" s="69" t="s">
        <v>730</v>
      </c>
      <c r="C132" s="63" t="s">
        <v>725</v>
      </c>
      <c r="D132" s="88"/>
      <c r="E132" s="65">
        <v>30.79</v>
      </c>
      <c r="F132" s="65">
        <v>30.1</v>
      </c>
      <c r="G132" s="79">
        <f>IF(F132=0,$E132 * Indices!$C$12,$F132 * Indices!$D$12)</f>
        <v>31.448389203622536</v>
      </c>
      <c r="H132" s="33">
        <f t="shared" si="3"/>
        <v>0</v>
      </c>
    </row>
    <row r="133" spans="1:8" x14ac:dyDescent="0.25">
      <c r="A133" s="69" t="s">
        <v>735</v>
      </c>
      <c r="B133" s="69" t="s">
        <v>731</v>
      </c>
      <c r="C133" s="63" t="s">
        <v>726</v>
      </c>
      <c r="D133" s="88"/>
      <c r="E133" s="65">
        <v>30.79</v>
      </c>
      <c r="F133" s="65">
        <v>30.1</v>
      </c>
      <c r="G133" s="79">
        <f>IF(F133=0,$E133 * Indices!$C$12,$F133 * Indices!$D$12)</f>
        <v>31.448389203622536</v>
      </c>
      <c r="H133" s="33">
        <f t="shared" si="3"/>
        <v>0</v>
      </c>
    </row>
    <row r="134" spans="1:8" x14ac:dyDescent="0.25">
      <c r="A134" s="69" t="s">
        <v>736</v>
      </c>
      <c r="B134" s="69" t="s">
        <v>717</v>
      </c>
      <c r="C134" s="63" t="s">
        <v>727</v>
      </c>
      <c r="D134" s="88"/>
      <c r="E134" s="65">
        <v>30.79</v>
      </c>
      <c r="F134" s="65">
        <v>30.1</v>
      </c>
      <c r="G134" s="79">
        <f>IF(F134=0,$E134 * Indices!$C$12,$F134 * Indices!$D$12)</f>
        <v>31.448389203622536</v>
      </c>
      <c r="H134" s="33">
        <f t="shared" si="3"/>
        <v>0</v>
      </c>
    </row>
    <row r="135" spans="1:8" x14ac:dyDescent="0.25">
      <c r="A135" s="69" t="s">
        <v>737</v>
      </c>
      <c r="B135" s="69" t="s">
        <v>732</v>
      </c>
      <c r="C135" s="63" t="s">
        <v>728</v>
      </c>
      <c r="D135" s="88"/>
      <c r="E135" s="65">
        <v>30.79</v>
      </c>
      <c r="F135" s="65">
        <v>30.1</v>
      </c>
      <c r="G135" s="79">
        <f>IF(F135=0,$E135 * Indices!$C$12,$F135 * Indices!$D$12)</f>
        <v>31.448389203622536</v>
      </c>
      <c r="H135" s="33">
        <f t="shared" si="3"/>
        <v>0</v>
      </c>
    </row>
    <row r="136" spans="1:8" x14ac:dyDescent="0.25">
      <c r="A136" s="69" t="s">
        <v>738</v>
      </c>
      <c r="B136" s="69" t="s">
        <v>733</v>
      </c>
      <c r="C136" s="63" t="s">
        <v>729</v>
      </c>
      <c r="D136" s="88"/>
      <c r="E136" s="65">
        <v>30.79</v>
      </c>
      <c r="F136" s="65">
        <v>30.1</v>
      </c>
      <c r="G136" s="79">
        <f>IF(F136=0,$E136 * Indices!$C$12,$F136 * Indices!$D$12)</f>
        <v>31.448389203622536</v>
      </c>
      <c r="H136" s="33">
        <f t="shared" si="3"/>
        <v>0</v>
      </c>
    </row>
    <row r="137" spans="1:8" x14ac:dyDescent="0.25">
      <c r="A137" s="69">
        <v>198370</v>
      </c>
      <c r="B137" s="66" t="s">
        <v>739</v>
      </c>
      <c r="C137" s="63" t="s">
        <v>569</v>
      </c>
      <c r="D137" s="88"/>
      <c r="E137" s="65">
        <v>219.21</v>
      </c>
      <c r="F137" s="65">
        <v>223.18</v>
      </c>
      <c r="G137" s="79">
        <f>IF(F137=0,$E137 * Indices!$C$12,$F137 * Indices!$D$12)</f>
        <v>233.17779077955075</v>
      </c>
      <c r="H137" s="33">
        <f t="shared" si="3"/>
        <v>0</v>
      </c>
    </row>
    <row r="138" spans="1:8" x14ac:dyDescent="0.25">
      <c r="A138" s="69" t="s">
        <v>42</v>
      </c>
      <c r="B138" s="69" t="s">
        <v>41</v>
      </c>
      <c r="C138" s="63" t="s">
        <v>568</v>
      </c>
      <c r="D138" s="88"/>
      <c r="E138" s="65">
        <v>701.4</v>
      </c>
      <c r="F138" s="65">
        <v>714.29</v>
      </c>
      <c r="G138" s="79">
        <f>IF(F138=0,$E138 * Indices!$C$12,$F138 * Indices!$D$12)</f>
        <v>746.28803735068232</v>
      </c>
      <c r="H138" s="33">
        <f t="shared" si="3"/>
        <v>0</v>
      </c>
    </row>
    <row r="139" spans="1:8" x14ac:dyDescent="0.25">
      <c r="A139" s="15"/>
      <c r="B139" s="14"/>
      <c r="C139" s="15"/>
      <c r="D139" s="16"/>
      <c r="E139" s="17"/>
      <c r="F139" s="17"/>
      <c r="G139" s="18"/>
    </row>
  </sheetData>
  <sheetProtection algorithmName="SHA-512" hashValue="8wlu9dFxFhaGZoI1zyrefPDixMfJ7Vt0hxI2pNY6iXToJBXvb1JFnLiEKgKJhwLVZxuJFXelePrcoU3aPA4bQA==" saltValue="UadYxlAsTpu+SeuH0qIAkw==" spinCount="100000" sheet="1" objects="1" scenarios="1"/>
  <dataValidations count="1">
    <dataValidation type="whole" operator="greaterThan" allowBlank="1" showInputMessage="1" showErrorMessage="1" sqref="B7 D10:D90 D93:D120 D123:D138">
      <formula1>-1</formula1>
    </dataValidation>
  </dataValidation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8"/>
  <sheetViews>
    <sheetView zoomScaleNormal="100" workbookViewId="0"/>
  </sheetViews>
  <sheetFormatPr defaultRowHeight="15" x14ac:dyDescent="0.25"/>
  <cols>
    <col min="1" max="1" width="23.7109375" style="9" bestFit="1" customWidth="1"/>
    <col min="2" max="2" width="18.28515625" bestFit="1" customWidth="1"/>
    <col min="3" max="3" width="77.7109375" bestFit="1" customWidth="1"/>
    <col min="4" max="5" width="28.85546875" bestFit="1" customWidth="1"/>
    <col min="6" max="6" width="11.85546875" bestFit="1" customWidth="1"/>
    <col min="7" max="7" width="20.28515625" bestFit="1" customWidth="1"/>
    <col min="8" max="8" width="28.85546875" bestFit="1" customWidth="1"/>
  </cols>
  <sheetData>
    <row r="1" spans="1:8" x14ac:dyDescent="0.25">
      <c r="A1" s="55"/>
      <c r="B1" s="12" t="s">
        <v>476</v>
      </c>
      <c r="C1" s="12" t="s">
        <v>477</v>
      </c>
      <c r="D1" s="4" t="s">
        <v>478</v>
      </c>
      <c r="E1" s="5" t="s">
        <v>479</v>
      </c>
      <c r="F1" s="60"/>
      <c r="G1" s="60"/>
      <c r="H1" s="60"/>
    </row>
    <row r="2" spans="1:8" x14ac:dyDescent="0.25">
      <c r="A2" s="19" t="s">
        <v>480</v>
      </c>
      <c r="B2" s="20">
        <f>SUM(D9:D89)</f>
        <v>0</v>
      </c>
      <c r="C2" s="36">
        <f>SUMPRODUCT($D$9:$D$89,E$9:E$89)</f>
        <v>0</v>
      </c>
      <c r="D2" s="36">
        <f>SUMPRODUCT($D$9:$D$89,F$9:F$89)</f>
        <v>0</v>
      </c>
      <c r="E2" s="54">
        <f>SUMPRODUCT($D$9:$D$89,G$9:G$89)</f>
        <v>0</v>
      </c>
      <c r="F2" s="60"/>
      <c r="G2" s="60"/>
      <c r="H2" s="60"/>
    </row>
    <row r="3" spans="1:8" x14ac:dyDescent="0.25">
      <c r="A3" s="19" t="s">
        <v>482</v>
      </c>
      <c r="B3" s="20">
        <f>SUM(D92:D107)</f>
        <v>0</v>
      </c>
      <c r="C3" s="36">
        <f>SUMPRODUCT($D$92:$D$107,E$92:E$107)</f>
        <v>0</v>
      </c>
      <c r="D3" s="36">
        <f>SUMPRODUCT($D$92:$D$107,F$92:F$107)</f>
        <v>0</v>
      </c>
      <c r="E3" s="54">
        <f>SUMPRODUCT($D$92:$D$107,G$92:G$107)</f>
        <v>0</v>
      </c>
      <c r="F3" s="60"/>
      <c r="G3" s="60"/>
      <c r="H3" s="60"/>
    </row>
    <row r="4" spans="1:8" x14ac:dyDescent="0.25">
      <c r="A4" s="56" t="s">
        <v>9</v>
      </c>
      <c r="B4" s="72">
        <f>SUM(B2:B3)</f>
        <v>0</v>
      </c>
      <c r="C4" s="51">
        <f>SUM(C2:C3)</f>
        <v>0</v>
      </c>
      <c r="D4" s="51">
        <f>SUM(D2:D3)</f>
        <v>0</v>
      </c>
      <c r="E4" s="53">
        <f>SUM(E2:E3)</f>
        <v>0</v>
      </c>
      <c r="F4" s="60"/>
      <c r="G4" s="60"/>
      <c r="H4" s="60"/>
    </row>
    <row r="5" spans="1:8" x14ac:dyDescent="0.25">
      <c r="A5" s="75" t="s">
        <v>740</v>
      </c>
      <c r="B5" s="88"/>
      <c r="C5" s="77"/>
      <c r="D5" s="73"/>
      <c r="E5" s="74"/>
      <c r="F5" s="60"/>
      <c r="G5" s="60"/>
      <c r="H5" s="60"/>
    </row>
    <row r="6" spans="1:8" ht="15.75" thickBot="1" x14ac:dyDescent="0.3">
      <c r="A6" s="76" t="s">
        <v>462</v>
      </c>
      <c r="B6" s="89"/>
      <c r="C6" s="78"/>
      <c r="D6" s="52"/>
      <c r="E6" s="61"/>
      <c r="F6" s="60"/>
      <c r="G6" s="60"/>
      <c r="H6" s="60"/>
    </row>
    <row r="7" spans="1:8" ht="15.75" thickBot="1" x14ac:dyDescent="0.3">
      <c r="A7" s="13"/>
      <c r="B7" s="14"/>
      <c r="C7" s="15"/>
      <c r="D7" s="16"/>
      <c r="E7" s="17"/>
      <c r="F7" s="17"/>
      <c r="G7" s="16"/>
      <c r="H7" s="60"/>
    </row>
    <row r="8" spans="1:8" x14ac:dyDescent="0.25">
      <c r="A8" s="11" t="s">
        <v>4</v>
      </c>
      <c r="B8" s="12" t="s">
        <v>10</v>
      </c>
      <c r="C8" s="12" t="s">
        <v>5</v>
      </c>
      <c r="D8" s="12" t="s">
        <v>471</v>
      </c>
      <c r="E8" s="12" t="s">
        <v>7</v>
      </c>
      <c r="F8" s="12" t="s">
        <v>8</v>
      </c>
      <c r="G8" s="4" t="s">
        <v>470</v>
      </c>
      <c r="H8" s="5" t="s">
        <v>479</v>
      </c>
    </row>
    <row r="9" spans="1:8" x14ac:dyDescent="0.25">
      <c r="A9" s="64" t="s">
        <v>35</v>
      </c>
      <c r="B9" s="29">
        <v>7</v>
      </c>
      <c r="C9" s="30" t="s">
        <v>11</v>
      </c>
      <c r="D9" s="87"/>
      <c r="E9" s="71">
        <v>155.82</v>
      </c>
      <c r="F9" s="71">
        <v>101.1</v>
      </c>
      <c r="G9" s="79">
        <f>IF(F9=0,$E9 * Indices!$C$12,$F9 * Indices!$D$12)</f>
        <v>105.62897503276538</v>
      </c>
      <c r="H9" s="33">
        <f>G9*D9</f>
        <v>0</v>
      </c>
    </row>
    <row r="10" spans="1:8" x14ac:dyDescent="0.25">
      <c r="A10" s="64" t="s">
        <v>36</v>
      </c>
      <c r="B10" s="29">
        <v>8</v>
      </c>
      <c r="C10" s="30" t="s">
        <v>12</v>
      </c>
      <c r="D10" s="87"/>
      <c r="E10" s="71">
        <v>362.11</v>
      </c>
      <c r="F10" s="71">
        <v>333.79</v>
      </c>
      <c r="G10" s="79">
        <f>IF(F10=0,$E10 * Indices!$C$12,$F10 * Indices!$D$12)</f>
        <v>348.74278512548722</v>
      </c>
      <c r="H10" s="33">
        <f t="shared" ref="H10:H73" si="0">G10*D10</f>
        <v>0</v>
      </c>
    </row>
    <row r="11" spans="1:8" x14ac:dyDescent="0.25">
      <c r="A11" s="64" t="s">
        <v>37</v>
      </c>
      <c r="B11" s="29">
        <v>9</v>
      </c>
      <c r="C11" s="30" t="s">
        <v>13</v>
      </c>
      <c r="D11" s="87"/>
      <c r="E11" s="71">
        <v>652.36</v>
      </c>
      <c r="F11" s="71">
        <v>650.92999999999995</v>
      </c>
      <c r="G11" s="79">
        <f>IF(F11=0,$E11 * Indices!$C$12,$F11 * Indices!$D$12)</f>
        <v>680.08970047554863</v>
      </c>
      <c r="H11" s="33">
        <f t="shared" si="0"/>
        <v>0</v>
      </c>
    </row>
    <row r="12" spans="1:8" x14ac:dyDescent="0.25">
      <c r="A12" s="64" t="s">
        <v>38</v>
      </c>
      <c r="B12" s="29">
        <v>10</v>
      </c>
      <c r="C12" s="30" t="s">
        <v>22</v>
      </c>
      <c r="D12" s="87"/>
      <c r="E12" s="71">
        <v>1183.25</v>
      </c>
      <c r="F12" s="71">
        <v>1149.29</v>
      </c>
      <c r="G12" s="79">
        <f>IF(F12=0,$E12 * Indices!$C$12,$F12 * Indices!$D$12)</f>
        <v>1200.7747251771209</v>
      </c>
      <c r="H12" s="33">
        <f t="shared" si="0"/>
        <v>0</v>
      </c>
    </row>
    <row r="13" spans="1:8" x14ac:dyDescent="0.25">
      <c r="A13" s="64" t="s">
        <v>570</v>
      </c>
      <c r="B13" s="29">
        <v>15</v>
      </c>
      <c r="C13" s="30" t="s">
        <v>23</v>
      </c>
      <c r="D13" s="87"/>
      <c r="E13" s="71">
        <v>2013.85</v>
      </c>
      <c r="F13" s="71">
        <v>2491.9699999999998</v>
      </c>
      <c r="G13" s="79">
        <f>IF(F13=0,$E13 * Indices!$C$12,$F13 * Indices!$D$12)</f>
        <v>2603.6027389950577</v>
      </c>
      <c r="H13" s="33">
        <f t="shared" si="0"/>
        <v>0</v>
      </c>
    </row>
    <row r="14" spans="1:8" x14ac:dyDescent="0.25">
      <c r="A14" s="64" t="s">
        <v>571</v>
      </c>
      <c r="B14" s="29">
        <v>27</v>
      </c>
      <c r="C14" s="30" t="s">
        <v>29</v>
      </c>
      <c r="D14" s="87"/>
      <c r="E14" s="71">
        <v>151.55000000000001</v>
      </c>
      <c r="F14" s="71">
        <v>121.54</v>
      </c>
      <c r="G14" s="79">
        <f>IF(F14=0,$E14 * Indices!$C$12,$F14 * Indices!$D$12)</f>
        <v>126.98462537569046</v>
      </c>
      <c r="H14" s="33">
        <f t="shared" si="0"/>
        <v>0</v>
      </c>
    </row>
    <row r="15" spans="1:8" x14ac:dyDescent="0.25">
      <c r="A15" s="64" t="s">
        <v>572</v>
      </c>
      <c r="B15" s="29">
        <v>28</v>
      </c>
      <c r="C15" s="30" t="s">
        <v>30</v>
      </c>
      <c r="D15" s="87"/>
      <c r="E15" s="71">
        <v>309.07</v>
      </c>
      <c r="F15" s="71">
        <v>346.6</v>
      </c>
      <c r="G15" s="79">
        <f>IF(F15=0,$E15 * Indices!$C$12,$F15 * Indices!$D$12)</f>
        <v>362.12663448423825</v>
      </c>
      <c r="H15" s="33">
        <f t="shared" si="0"/>
        <v>0</v>
      </c>
    </row>
    <row r="16" spans="1:8" x14ac:dyDescent="0.25">
      <c r="A16" s="64" t="s">
        <v>573</v>
      </c>
      <c r="B16" s="29">
        <v>29</v>
      </c>
      <c r="C16" s="30" t="s">
        <v>31</v>
      </c>
      <c r="D16" s="87"/>
      <c r="E16" s="71">
        <v>735.05</v>
      </c>
      <c r="F16" s="71">
        <v>671.01</v>
      </c>
      <c r="G16" s="79">
        <f>IF(F16=0,$E16 * Indices!$C$12,$F16 * Indices!$D$12)</f>
        <v>701.06922390441048</v>
      </c>
      <c r="H16" s="33">
        <f t="shared" si="0"/>
        <v>0</v>
      </c>
    </row>
    <row r="17" spans="1:8" x14ac:dyDescent="0.25">
      <c r="A17" s="64" t="s">
        <v>574</v>
      </c>
      <c r="B17" s="29">
        <v>16</v>
      </c>
      <c r="C17" s="30" t="s">
        <v>34</v>
      </c>
      <c r="D17" s="87"/>
      <c r="E17" s="71">
        <v>1306.5899999999999</v>
      </c>
      <c r="F17" s="71">
        <v>1518.95</v>
      </c>
      <c r="G17" s="79">
        <f>IF(F17=0,$E17 * Indices!$C$12,$F17 * Indices!$D$12)</f>
        <v>1586.9943781010779</v>
      </c>
      <c r="H17" s="33">
        <f t="shared" si="0"/>
        <v>0</v>
      </c>
    </row>
    <row r="18" spans="1:8" x14ac:dyDescent="0.25">
      <c r="A18" s="64" t="s">
        <v>575</v>
      </c>
      <c r="B18" s="29">
        <v>41</v>
      </c>
      <c r="C18" s="30" t="s">
        <v>741</v>
      </c>
      <c r="D18" s="87"/>
      <c r="E18" s="71">
        <v>1496.2</v>
      </c>
      <c r="F18" s="71">
        <v>1438.93</v>
      </c>
      <c r="G18" s="79">
        <f>IF(F18=0,$E18 * Indices!$C$12,$F18 * Indices!$D$12)</f>
        <v>1503.3897234806834</v>
      </c>
      <c r="H18" s="33">
        <f t="shared" si="0"/>
        <v>0</v>
      </c>
    </row>
    <row r="19" spans="1:8" x14ac:dyDescent="0.25">
      <c r="A19" s="64" t="s">
        <v>576</v>
      </c>
      <c r="B19" s="29">
        <v>42</v>
      </c>
      <c r="C19" s="30" t="s">
        <v>742</v>
      </c>
      <c r="D19" s="87"/>
      <c r="E19" s="71">
        <v>3023.39</v>
      </c>
      <c r="F19" s="71">
        <v>2627.85</v>
      </c>
      <c r="G19" s="79">
        <f>IF(F19=0,$E19 * Indices!$C$12,$F19 * Indices!$D$12)</f>
        <v>2745.5697531142682</v>
      </c>
      <c r="H19" s="33">
        <f t="shared" si="0"/>
        <v>0</v>
      </c>
    </row>
    <row r="20" spans="1:8" x14ac:dyDescent="0.25">
      <c r="A20" s="64" t="s">
        <v>577</v>
      </c>
      <c r="B20" s="29">
        <v>43</v>
      </c>
      <c r="C20" s="30" t="s">
        <v>743</v>
      </c>
      <c r="D20" s="87"/>
      <c r="E20" s="71">
        <v>5012.67</v>
      </c>
      <c r="F20" s="71">
        <v>4776.3</v>
      </c>
      <c r="G20" s="79">
        <f>IF(F20=0,$E20 * Indices!$C$12,$F20 * Indices!$D$12)</f>
        <v>4990.2638323342962</v>
      </c>
      <c r="H20" s="33">
        <f t="shared" si="0"/>
        <v>0</v>
      </c>
    </row>
    <row r="21" spans="1:8" x14ac:dyDescent="0.25">
      <c r="A21" s="64" t="s">
        <v>578</v>
      </c>
      <c r="B21" s="29">
        <v>44</v>
      </c>
      <c r="C21" s="30" t="s">
        <v>744</v>
      </c>
      <c r="D21" s="87"/>
      <c r="E21" s="71">
        <v>9593.5300000000007</v>
      </c>
      <c r="F21" s="71">
        <v>8599.44</v>
      </c>
      <c r="G21" s="79">
        <f>IF(F21=0,$E21 * Indices!$C$12,$F21 * Indices!$D$12)</f>
        <v>8984.6689718671023</v>
      </c>
      <c r="H21" s="33">
        <f t="shared" si="0"/>
        <v>0</v>
      </c>
    </row>
    <row r="22" spans="1:8" x14ac:dyDescent="0.25">
      <c r="A22" s="64" t="s">
        <v>579</v>
      </c>
      <c r="B22" s="29">
        <v>45</v>
      </c>
      <c r="C22" s="30" t="s">
        <v>745</v>
      </c>
      <c r="D22" s="87"/>
      <c r="E22" s="71">
        <v>18243.21</v>
      </c>
      <c r="F22" s="71">
        <v>18131.599999999999</v>
      </c>
      <c r="G22" s="79">
        <f>IF(F22=0,$E22 * Indices!$C$12,$F22 * Indices!$D$12)</f>
        <v>18943.840986192765</v>
      </c>
      <c r="H22" s="33">
        <f t="shared" si="0"/>
        <v>0</v>
      </c>
    </row>
    <row r="23" spans="1:8" x14ac:dyDescent="0.25">
      <c r="A23" s="64" t="s">
        <v>580</v>
      </c>
      <c r="B23" s="29">
        <v>46</v>
      </c>
      <c r="C23" s="30" t="s">
        <v>746</v>
      </c>
      <c r="D23" s="87"/>
      <c r="E23" s="71">
        <v>29743.22</v>
      </c>
      <c r="F23" s="71">
        <v>30107.8</v>
      </c>
      <c r="G23" s="79">
        <f>IF(F23=0,$E23 * Indices!$C$12,$F23 * Indices!$D$12)</f>
        <v>31456.538620093903</v>
      </c>
      <c r="H23" s="33">
        <f t="shared" si="0"/>
        <v>0</v>
      </c>
    </row>
    <row r="24" spans="1:8" x14ac:dyDescent="0.25">
      <c r="A24" s="64" t="s">
        <v>581</v>
      </c>
      <c r="B24" s="29">
        <v>47</v>
      </c>
      <c r="C24" s="30" t="s">
        <v>747</v>
      </c>
      <c r="D24" s="87"/>
      <c r="E24" s="71">
        <v>43052.79</v>
      </c>
      <c r="F24" s="71">
        <v>41914.339999999997</v>
      </c>
      <c r="G24" s="79">
        <f>IF(F24=0,$E24 * Indices!$C$12,$F24 * Indices!$D$12)</f>
        <v>43791.97599777289</v>
      </c>
      <c r="H24" s="33">
        <f t="shared" si="0"/>
        <v>0</v>
      </c>
    </row>
    <row r="25" spans="1:8" x14ac:dyDescent="0.25">
      <c r="A25" s="64" t="s">
        <v>582</v>
      </c>
      <c r="B25" s="29">
        <v>48</v>
      </c>
      <c r="C25" s="30" t="s">
        <v>748</v>
      </c>
      <c r="D25" s="87"/>
      <c r="E25" s="71">
        <v>55734.18</v>
      </c>
      <c r="F25" s="71">
        <v>52647.19</v>
      </c>
      <c r="G25" s="79">
        <f>IF(F25=0,$E25 * Indices!$C$12,$F25 * Indices!$D$12)</f>
        <v>55005.625302228051</v>
      </c>
      <c r="H25" s="33">
        <f t="shared" si="0"/>
        <v>0</v>
      </c>
    </row>
    <row r="26" spans="1:8" x14ac:dyDescent="0.25">
      <c r="A26" s="64" t="s">
        <v>583</v>
      </c>
      <c r="B26" s="29">
        <v>49</v>
      </c>
      <c r="C26" s="30" t="s">
        <v>749</v>
      </c>
      <c r="D26" s="87"/>
      <c r="E26" s="71">
        <v>95542.5</v>
      </c>
      <c r="F26" s="71">
        <v>81620.259999999995</v>
      </c>
      <c r="G26" s="79">
        <f>IF(F26=0,$E26 * Indices!$C$12,$F26 * Indices!$D$12)</f>
        <v>85276.601441224717</v>
      </c>
      <c r="H26" s="33">
        <f t="shared" si="0"/>
        <v>0</v>
      </c>
    </row>
    <row r="27" spans="1:8" x14ac:dyDescent="0.25">
      <c r="A27" s="64" t="s">
        <v>584</v>
      </c>
      <c r="B27" s="29">
        <v>86</v>
      </c>
      <c r="C27" s="30" t="s">
        <v>32</v>
      </c>
      <c r="D27" s="87"/>
      <c r="E27" s="71">
        <v>1073.72</v>
      </c>
      <c r="F27" s="71">
        <v>1396.4</v>
      </c>
      <c r="G27" s="79">
        <f>IF(F27=0,$E27 * Indices!$C$12,$F27 * Indices!$D$12)</f>
        <v>1458.9545077720434</v>
      </c>
      <c r="H27" s="33">
        <f t="shared" si="0"/>
        <v>0</v>
      </c>
    </row>
    <row r="28" spans="1:8" x14ac:dyDescent="0.25">
      <c r="A28" s="64" t="s">
        <v>585</v>
      </c>
      <c r="B28" s="29">
        <v>87</v>
      </c>
      <c r="C28" s="30" t="s">
        <v>24</v>
      </c>
      <c r="D28" s="87"/>
      <c r="E28" s="71">
        <v>2997.62</v>
      </c>
      <c r="F28" s="71">
        <v>3363.77</v>
      </c>
      <c r="G28" s="79">
        <f>IF(F28=0,$E28 * Indices!$C$12,$F28 * Indices!$D$12)</f>
        <v>3514.4567492182514</v>
      </c>
      <c r="H28" s="33">
        <f t="shared" si="0"/>
        <v>0</v>
      </c>
    </row>
    <row r="29" spans="1:8" x14ac:dyDescent="0.25">
      <c r="A29" s="64" t="s">
        <v>586</v>
      </c>
      <c r="B29" s="29">
        <v>88</v>
      </c>
      <c r="C29" s="30" t="s">
        <v>14</v>
      </c>
      <c r="D29" s="87"/>
      <c r="E29" s="71">
        <v>5283.74</v>
      </c>
      <c r="F29" s="71">
        <v>5609.79</v>
      </c>
      <c r="G29" s="79">
        <f>IF(F29=0,$E29 * Indices!$C$12,$F29 * Indices!$D$12)</f>
        <v>5861.0916701192573</v>
      </c>
      <c r="H29" s="33">
        <f t="shared" si="0"/>
        <v>0</v>
      </c>
    </row>
    <row r="30" spans="1:8" x14ac:dyDescent="0.25">
      <c r="A30" s="64" t="s">
        <v>587</v>
      </c>
      <c r="B30" s="29">
        <v>89</v>
      </c>
      <c r="C30" s="30" t="s">
        <v>15</v>
      </c>
      <c r="D30" s="87"/>
      <c r="E30" s="71">
        <v>11368.09</v>
      </c>
      <c r="F30" s="71">
        <v>10060.27</v>
      </c>
      <c r="G30" s="79">
        <f>IF(F30=0,$E30 * Indices!$C$12,$F30 * Indices!$D$12)</f>
        <v>10510.939749286634</v>
      </c>
      <c r="H30" s="33">
        <f t="shared" si="0"/>
        <v>0</v>
      </c>
    </row>
    <row r="31" spans="1:8" x14ac:dyDescent="0.25">
      <c r="A31" s="64" t="s">
        <v>588</v>
      </c>
      <c r="B31" s="29">
        <v>90</v>
      </c>
      <c r="C31" s="30" t="s">
        <v>16</v>
      </c>
      <c r="D31" s="87"/>
      <c r="E31" s="71">
        <v>18493.78</v>
      </c>
      <c r="F31" s="71">
        <v>19425.080000000002</v>
      </c>
      <c r="G31" s="79">
        <f>IF(F31=0,$E31 * Indices!$C$12,$F31 * Indices!$D$12)</f>
        <v>20295.264988422063</v>
      </c>
      <c r="H31" s="33">
        <f t="shared" si="0"/>
        <v>0</v>
      </c>
    </row>
    <row r="32" spans="1:8" x14ac:dyDescent="0.25">
      <c r="A32" s="64" t="s">
        <v>589</v>
      </c>
      <c r="B32" s="29">
        <v>91</v>
      </c>
      <c r="C32" s="30" t="s">
        <v>19</v>
      </c>
      <c r="D32" s="87"/>
      <c r="E32" s="71">
        <v>30460.720000000001</v>
      </c>
      <c r="F32" s="71">
        <v>33486.879999999997</v>
      </c>
      <c r="G32" s="79">
        <f>IF(F32=0,$E32 * Indices!$C$12,$F32 * Indices!$D$12)</f>
        <v>34986.991211129673</v>
      </c>
      <c r="H32" s="33">
        <f t="shared" si="0"/>
        <v>0</v>
      </c>
    </row>
    <row r="33" spans="1:8" x14ac:dyDescent="0.25">
      <c r="A33" s="64" t="s">
        <v>590</v>
      </c>
      <c r="B33" s="29">
        <v>92</v>
      </c>
      <c r="C33" s="30" t="s">
        <v>20</v>
      </c>
      <c r="D33" s="87"/>
      <c r="E33" s="71">
        <v>44412.92</v>
      </c>
      <c r="F33" s="71">
        <v>47548.68</v>
      </c>
      <c r="G33" s="79">
        <f>IF(F33=0,$E33 * Indices!$C$12,$F33 * Indices!$D$12)</f>
        <v>49678.717433837301</v>
      </c>
      <c r="H33" s="33">
        <f t="shared" si="0"/>
        <v>0</v>
      </c>
    </row>
    <row r="34" spans="1:8" x14ac:dyDescent="0.25">
      <c r="A34" s="64" t="s">
        <v>591</v>
      </c>
      <c r="B34" s="29">
        <v>93</v>
      </c>
      <c r="C34" s="30" t="s">
        <v>25</v>
      </c>
      <c r="D34" s="87"/>
      <c r="E34" s="71">
        <v>57494.95</v>
      </c>
      <c r="F34" s="71">
        <v>61610.48</v>
      </c>
      <c r="G34" s="79">
        <f>IF(F34=0,$E34 * Indices!$C$12,$F34 * Indices!$D$12)</f>
        <v>64370.443656544921</v>
      </c>
      <c r="H34" s="33">
        <f t="shared" si="0"/>
        <v>0</v>
      </c>
    </row>
    <row r="35" spans="1:8" x14ac:dyDescent="0.25">
      <c r="A35" s="64" t="s">
        <v>592</v>
      </c>
      <c r="B35" s="29">
        <v>94</v>
      </c>
      <c r="C35" s="30" t="s">
        <v>26</v>
      </c>
      <c r="D35" s="87"/>
      <c r="E35" s="71">
        <v>98560.9</v>
      </c>
      <c r="F35" s="71">
        <v>97125.42</v>
      </c>
      <c r="G35" s="79">
        <f>IF(F35=0,$E35 * Indices!$C$12,$F35 * Indices!$D$12)</f>
        <v>101476.34583804997</v>
      </c>
      <c r="H35" s="33">
        <f t="shared" si="0"/>
        <v>0</v>
      </c>
    </row>
    <row r="36" spans="1:8" x14ac:dyDescent="0.25">
      <c r="A36" s="64" t="s">
        <v>638</v>
      </c>
      <c r="B36" s="29">
        <v>230</v>
      </c>
      <c r="C36" s="30" t="s">
        <v>488</v>
      </c>
      <c r="D36" s="87"/>
      <c r="E36" s="71">
        <v>1414.37</v>
      </c>
      <c r="F36" s="71">
        <v>1020.7</v>
      </c>
      <c r="G36" s="79">
        <f>IF(F36=0,$E36 * Indices!$C$12,$F36 * Indices!$D$12)</f>
        <v>1066.4242810676917</v>
      </c>
      <c r="H36" s="33">
        <f t="shared" si="0"/>
        <v>0</v>
      </c>
    </row>
    <row r="37" spans="1:8" x14ac:dyDescent="0.25">
      <c r="A37" s="64" t="s">
        <v>639</v>
      </c>
      <c r="B37" s="29">
        <v>231</v>
      </c>
      <c r="C37" s="30" t="s">
        <v>489</v>
      </c>
      <c r="D37" s="87"/>
      <c r="E37" s="71">
        <v>2868.64</v>
      </c>
      <c r="F37" s="71">
        <v>2588.36</v>
      </c>
      <c r="G37" s="79">
        <f>IF(F37=0,$E37 * Indices!$C$12,$F37 * Indices!$D$12)</f>
        <v>2704.3107202354959</v>
      </c>
      <c r="H37" s="33">
        <f t="shared" si="0"/>
        <v>0</v>
      </c>
    </row>
    <row r="38" spans="1:8" x14ac:dyDescent="0.25">
      <c r="A38" s="64" t="s">
        <v>640</v>
      </c>
      <c r="B38" s="29">
        <v>232</v>
      </c>
      <c r="C38" s="30" t="s">
        <v>490</v>
      </c>
      <c r="D38" s="87"/>
      <c r="E38" s="71">
        <v>5288.92</v>
      </c>
      <c r="F38" s="71">
        <v>5461.96</v>
      </c>
      <c r="G38" s="79">
        <f>IF(F38=0,$E38 * Indices!$C$12,$F38 * Indices!$D$12)</f>
        <v>5706.6393320471143</v>
      </c>
      <c r="H38" s="33">
        <f t="shared" si="0"/>
        <v>0</v>
      </c>
    </row>
    <row r="39" spans="1:8" x14ac:dyDescent="0.25">
      <c r="A39" s="64" t="s">
        <v>641</v>
      </c>
      <c r="B39" s="29">
        <v>233</v>
      </c>
      <c r="C39" s="30" t="s">
        <v>491</v>
      </c>
      <c r="D39" s="87"/>
      <c r="E39" s="71">
        <v>9231.8700000000008</v>
      </c>
      <c r="F39" s="71">
        <v>9948.3799999999992</v>
      </c>
      <c r="G39" s="79">
        <f>IF(F39=0,$E39 * Indices!$C$12,$F39 * Indices!$D$12)</f>
        <v>10394.037414801804</v>
      </c>
      <c r="H39" s="33">
        <f t="shared" si="0"/>
        <v>0</v>
      </c>
    </row>
    <row r="40" spans="1:8" x14ac:dyDescent="0.25">
      <c r="A40" s="64" t="s">
        <v>642</v>
      </c>
      <c r="B40" s="29">
        <v>234</v>
      </c>
      <c r="C40" s="30" t="s">
        <v>492</v>
      </c>
      <c r="D40" s="87"/>
      <c r="E40" s="71">
        <v>17442.32</v>
      </c>
      <c r="F40" s="71">
        <v>19897.740000000002</v>
      </c>
      <c r="G40" s="79">
        <f>IF(F40=0,$E40 * Indices!$C$12,$F40 * Indices!$D$12)</f>
        <v>20789.098730647453</v>
      </c>
      <c r="H40" s="33">
        <f t="shared" si="0"/>
        <v>0</v>
      </c>
    </row>
    <row r="41" spans="1:8" x14ac:dyDescent="0.25">
      <c r="A41" s="64" t="s">
        <v>643</v>
      </c>
      <c r="B41" s="29">
        <v>235</v>
      </c>
      <c r="C41" s="30" t="s">
        <v>493</v>
      </c>
      <c r="D41" s="87"/>
      <c r="E41" s="71">
        <v>30587.4</v>
      </c>
      <c r="F41" s="71">
        <v>33891.47</v>
      </c>
      <c r="G41" s="79">
        <f>IF(F41=0,$E41 * Indices!$C$12,$F41 * Indices!$D$12)</f>
        <v>35409.705622687608</v>
      </c>
      <c r="H41" s="33">
        <f t="shared" si="0"/>
        <v>0</v>
      </c>
    </row>
    <row r="42" spans="1:8" x14ac:dyDescent="0.25">
      <c r="A42" s="64" t="s">
        <v>644</v>
      </c>
      <c r="B42" s="29">
        <v>236</v>
      </c>
      <c r="C42" s="30" t="s">
        <v>494</v>
      </c>
      <c r="D42" s="87"/>
      <c r="E42" s="71">
        <v>43346.9</v>
      </c>
      <c r="F42" s="71">
        <v>47885.2</v>
      </c>
      <c r="G42" s="79">
        <f>IF(F42=0,$E42 * Indices!$C$12,$F42 * Indices!$D$12)</f>
        <v>50030.312514727761</v>
      </c>
      <c r="H42" s="33">
        <f t="shared" si="0"/>
        <v>0</v>
      </c>
    </row>
    <row r="43" spans="1:8" x14ac:dyDescent="0.25">
      <c r="A43" s="64" t="s">
        <v>645</v>
      </c>
      <c r="B43" s="29">
        <v>237</v>
      </c>
      <c r="C43" s="30" t="s">
        <v>495</v>
      </c>
      <c r="D43" s="87"/>
      <c r="E43" s="71">
        <v>56114.94</v>
      </c>
      <c r="F43" s="71">
        <v>61878.94</v>
      </c>
      <c r="G43" s="79">
        <f>IF(F43=0,$E43 * Indices!$C$12,$F43 * Indices!$D$12)</f>
        <v>64650.929854737762</v>
      </c>
      <c r="H43" s="33">
        <f t="shared" si="0"/>
        <v>0</v>
      </c>
    </row>
    <row r="44" spans="1:8" x14ac:dyDescent="0.25">
      <c r="A44" s="64" t="s">
        <v>646</v>
      </c>
      <c r="B44" s="29">
        <v>238</v>
      </c>
      <c r="C44" s="30" t="s">
        <v>496</v>
      </c>
      <c r="D44" s="87"/>
      <c r="E44" s="71">
        <v>96195.21</v>
      </c>
      <c r="F44" s="71">
        <v>99483.78</v>
      </c>
      <c r="G44" s="79">
        <f>IF(F44=0,$E44 * Indices!$C$12,$F44 * Indices!$D$12)</f>
        <v>103940.35325207838</v>
      </c>
      <c r="H44" s="33">
        <f t="shared" si="0"/>
        <v>0</v>
      </c>
    </row>
    <row r="45" spans="1:8" x14ac:dyDescent="0.25">
      <c r="A45" s="64" t="s">
        <v>611</v>
      </c>
      <c r="B45" s="29">
        <v>158</v>
      </c>
      <c r="C45" s="30" t="s">
        <v>33</v>
      </c>
      <c r="D45" s="87"/>
      <c r="E45" s="71">
        <v>1449.31</v>
      </c>
      <c r="F45" s="71">
        <v>1423.13</v>
      </c>
      <c r="G45" s="79">
        <f>IF(F45=0,$E45 * Indices!$C$12,$F45 * Indices!$D$12)</f>
        <v>1486.8819311412406</v>
      </c>
      <c r="H45" s="33">
        <f t="shared" si="0"/>
        <v>0</v>
      </c>
    </row>
    <row r="46" spans="1:8" x14ac:dyDescent="0.25">
      <c r="A46" s="64" t="s">
        <v>612</v>
      </c>
      <c r="B46" s="29">
        <v>159</v>
      </c>
      <c r="C46" s="30" t="s">
        <v>27</v>
      </c>
      <c r="D46" s="87"/>
      <c r="E46" s="71">
        <v>2885.64</v>
      </c>
      <c r="F46" s="71">
        <v>2869.74</v>
      </c>
      <c r="G46" s="79">
        <f>IF(F46=0,$E46 * Indices!$C$12,$F46 * Indices!$D$12)</f>
        <v>2998.2956954552733</v>
      </c>
      <c r="H46" s="33">
        <f t="shared" si="0"/>
        <v>0</v>
      </c>
    </row>
    <row r="47" spans="1:8" x14ac:dyDescent="0.25">
      <c r="A47" s="64" t="s">
        <v>613</v>
      </c>
      <c r="B47" s="29">
        <v>160</v>
      </c>
      <c r="C47" s="30" t="s">
        <v>17</v>
      </c>
      <c r="D47" s="87"/>
      <c r="E47" s="71">
        <v>5246.66</v>
      </c>
      <c r="F47" s="71">
        <v>5428.56</v>
      </c>
      <c r="G47" s="79">
        <f>IF(F47=0,$E47 * Indices!$C$12,$F47 * Indices!$D$12)</f>
        <v>5671.7431127979116</v>
      </c>
      <c r="H47" s="33">
        <f t="shared" si="0"/>
        <v>0</v>
      </c>
    </row>
    <row r="48" spans="1:8" x14ac:dyDescent="0.25">
      <c r="A48" s="64" t="s">
        <v>614</v>
      </c>
      <c r="B48" s="29">
        <v>161</v>
      </c>
      <c r="C48" s="30" t="s">
        <v>18</v>
      </c>
      <c r="D48" s="87"/>
      <c r="E48" s="71">
        <v>9209.7900000000009</v>
      </c>
      <c r="F48" s="71">
        <v>9494.86</v>
      </c>
      <c r="G48" s="79">
        <f>IF(F48=0,$E48 * Indices!$C$12,$F48 * Indices!$D$12)</f>
        <v>9920.2010868407797</v>
      </c>
      <c r="H48" s="33">
        <f t="shared" si="0"/>
        <v>0</v>
      </c>
    </row>
    <row r="49" spans="1:8" x14ac:dyDescent="0.25">
      <c r="A49" s="64" t="s">
        <v>615</v>
      </c>
      <c r="B49" s="29">
        <v>162</v>
      </c>
      <c r="C49" s="30" t="s">
        <v>21</v>
      </c>
      <c r="D49" s="87"/>
      <c r="E49" s="71">
        <v>18805.919999999998</v>
      </c>
      <c r="F49" s="71">
        <v>18383.080000000002</v>
      </c>
      <c r="G49" s="79">
        <f>IF(F49=0,$E49 * Indices!$C$12,$F49 * Indices!$D$12)</f>
        <v>19206.586531605626</v>
      </c>
      <c r="H49" s="33">
        <f t="shared" si="0"/>
        <v>0</v>
      </c>
    </row>
    <row r="50" spans="1:8" x14ac:dyDescent="0.25">
      <c r="A50" s="64" t="s">
        <v>616</v>
      </c>
      <c r="B50" s="29">
        <v>163</v>
      </c>
      <c r="C50" s="30" t="s">
        <v>28</v>
      </c>
      <c r="D50" s="87"/>
      <c r="E50" s="71">
        <v>32299.200000000001</v>
      </c>
      <c r="F50" s="71">
        <v>31352.49</v>
      </c>
      <c r="G50" s="79">
        <f>IF(F50=0,$E50 * Indices!$C$12,$F50 * Indices!$D$12)</f>
        <v>32756.986977497789</v>
      </c>
      <c r="H50" s="33">
        <f t="shared" si="0"/>
        <v>0</v>
      </c>
    </row>
    <row r="51" spans="1:8" x14ac:dyDescent="0.25">
      <c r="A51" s="64" t="s">
        <v>617</v>
      </c>
      <c r="B51" s="29">
        <v>164</v>
      </c>
      <c r="C51" s="30" t="s">
        <v>497</v>
      </c>
      <c r="D51" s="87"/>
      <c r="E51" s="71">
        <v>45772.77</v>
      </c>
      <c r="F51" s="71">
        <v>44292.78</v>
      </c>
      <c r="G51" s="79">
        <f>IF(F51=0,$E51 * Indices!$C$12,$F51 * Indices!$D$12)</f>
        <v>46276.962935230164</v>
      </c>
      <c r="H51" s="33">
        <f t="shared" si="0"/>
        <v>0</v>
      </c>
    </row>
    <row r="52" spans="1:8" x14ac:dyDescent="0.25">
      <c r="A52" s="64" t="s">
        <v>618</v>
      </c>
      <c r="B52" s="29">
        <v>165</v>
      </c>
      <c r="C52" s="30" t="s">
        <v>498</v>
      </c>
      <c r="D52" s="87"/>
      <c r="E52" s="71">
        <v>59255.34</v>
      </c>
      <c r="F52" s="71">
        <v>57332.78</v>
      </c>
      <c r="G52" s="79">
        <f>IF(F52=0,$E52 * Indices!$C$12,$F52 * Indices!$D$12)</f>
        <v>59901.115600188234</v>
      </c>
      <c r="H52" s="33">
        <f t="shared" si="0"/>
        <v>0</v>
      </c>
    </row>
    <row r="53" spans="1:8" x14ac:dyDescent="0.25">
      <c r="A53" s="64" t="s">
        <v>619</v>
      </c>
      <c r="B53" s="29">
        <v>166</v>
      </c>
      <c r="C53" s="30" t="s">
        <v>499</v>
      </c>
      <c r="D53" s="87"/>
      <c r="E53" s="71">
        <v>101578.66</v>
      </c>
      <c r="F53" s="71">
        <v>90428.63</v>
      </c>
      <c r="G53" s="79">
        <f>IF(F53=0,$E53 * Indices!$C$12,$F53 * Indices!$D$12)</f>
        <v>94479.559846856369</v>
      </c>
      <c r="H53" s="33">
        <f t="shared" si="0"/>
        <v>0</v>
      </c>
    </row>
    <row r="54" spans="1:8" x14ac:dyDescent="0.25">
      <c r="A54" s="64" t="s">
        <v>593</v>
      </c>
      <c r="B54" s="29">
        <v>140</v>
      </c>
      <c r="C54" s="30" t="s">
        <v>500</v>
      </c>
      <c r="D54" s="87"/>
      <c r="E54" s="71">
        <v>1570.05</v>
      </c>
      <c r="F54" s="71">
        <v>1397.95</v>
      </c>
      <c r="G54" s="79">
        <f>IF(F54=0,$E54 * Indices!$C$12,$F54 * Indices!$D$12)</f>
        <v>1460.5739430964825</v>
      </c>
      <c r="H54" s="33">
        <f t="shared" si="0"/>
        <v>0</v>
      </c>
    </row>
    <row r="55" spans="1:8" x14ac:dyDescent="0.25">
      <c r="A55" s="64" t="s">
        <v>594</v>
      </c>
      <c r="B55" s="29">
        <v>141</v>
      </c>
      <c r="C55" s="30" t="s">
        <v>501</v>
      </c>
      <c r="D55" s="87"/>
      <c r="E55" s="71">
        <v>2960.52</v>
      </c>
      <c r="F55" s="71">
        <v>3038.16</v>
      </c>
      <c r="G55" s="79">
        <f>IF(F55=0,$E55 * Indices!$C$12,$F55 * Indices!$D$12)</f>
        <v>3174.260403417868</v>
      </c>
      <c r="H55" s="33">
        <f t="shared" si="0"/>
        <v>0</v>
      </c>
    </row>
    <row r="56" spans="1:8" x14ac:dyDescent="0.25">
      <c r="A56" s="64" t="s">
        <v>595</v>
      </c>
      <c r="B56" s="29">
        <v>142</v>
      </c>
      <c r="C56" s="30" t="s">
        <v>502</v>
      </c>
      <c r="D56" s="87"/>
      <c r="E56" s="71">
        <v>5276</v>
      </c>
      <c r="F56" s="71">
        <v>5024.7</v>
      </c>
      <c r="G56" s="79">
        <f>IF(F56=0,$E56 * Indices!$C$12,$F56 * Indices!$D$12)</f>
        <v>5249.7914030379443</v>
      </c>
      <c r="H56" s="33">
        <f t="shared" si="0"/>
        <v>0</v>
      </c>
    </row>
    <row r="57" spans="1:8" x14ac:dyDescent="0.25">
      <c r="A57" s="64" t="s">
        <v>596</v>
      </c>
      <c r="B57" s="29">
        <v>143</v>
      </c>
      <c r="C57" s="30" t="s">
        <v>503</v>
      </c>
      <c r="D57" s="87"/>
      <c r="E57" s="71">
        <v>9188.98</v>
      </c>
      <c r="F57" s="71">
        <v>8901.8799999999992</v>
      </c>
      <c r="G57" s="79">
        <f>IF(F57=0,$E57 * Indices!$C$12,$F57 * Indices!$D$12)</f>
        <v>9300.6573715595787</v>
      </c>
      <c r="H57" s="33">
        <f t="shared" si="0"/>
        <v>0</v>
      </c>
    </row>
    <row r="58" spans="1:8" x14ac:dyDescent="0.25">
      <c r="A58" s="64" t="s">
        <v>597</v>
      </c>
      <c r="B58" s="29">
        <v>144</v>
      </c>
      <c r="C58" s="30" t="s">
        <v>504</v>
      </c>
      <c r="D58" s="87"/>
      <c r="E58" s="71">
        <v>16850.14</v>
      </c>
      <c r="F58" s="71">
        <v>17287.36</v>
      </c>
      <c r="G58" s="79">
        <f>IF(F58=0,$E58 * Indices!$C$12,$F58 * Indices!$D$12)</f>
        <v>18061.781580835086</v>
      </c>
      <c r="H58" s="33">
        <f t="shared" si="0"/>
        <v>0</v>
      </c>
    </row>
    <row r="59" spans="1:8" x14ac:dyDescent="0.25">
      <c r="A59" s="64" t="s">
        <v>598</v>
      </c>
      <c r="B59" s="29">
        <v>145</v>
      </c>
      <c r="C59" s="30" t="s">
        <v>505</v>
      </c>
      <c r="D59" s="87"/>
      <c r="E59" s="71">
        <v>34134.15</v>
      </c>
      <c r="F59" s="71">
        <v>31824.23</v>
      </c>
      <c r="G59" s="79">
        <f>IF(F59=0,$E59 * Indices!$C$12,$F59 * Indices!$D$12)</f>
        <v>33249.859506498353</v>
      </c>
      <c r="H59" s="33">
        <f t="shared" si="0"/>
        <v>0</v>
      </c>
    </row>
    <row r="60" spans="1:8" x14ac:dyDescent="0.25">
      <c r="A60" s="64" t="s">
        <v>599</v>
      </c>
      <c r="B60" s="29">
        <v>146</v>
      </c>
      <c r="C60" s="30" t="s">
        <v>506</v>
      </c>
      <c r="D60" s="87"/>
      <c r="E60" s="71">
        <v>46463.33</v>
      </c>
      <c r="F60" s="71">
        <v>45999.4</v>
      </c>
      <c r="G60" s="79">
        <f>IF(F60=0,$E60 * Indices!$C$12,$F60 * Indices!$D$12)</f>
        <v>48060.03436322639</v>
      </c>
      <c r="H60" s="33">
        <f t="shared" si="0"/>
        <v>0</v>
      </c>
    </row>
    <row r="61" spans="1:8" x14ac:dyDescent="0.25">
      <c r="A61" s="64" t="s">
        <v>600</v>
      </c>
      <c r="B61" s="29">
        <v>147</v>
      </c>
      <c r="C61" s="30" t="s">
        <v>507</v>
      </c>
      <c r="D61" s="87"/>
      <c r="E61" s="71">
        <v>60149.32</v>
      </c>
      <c r="F61" s="71">
        <v>59337.74</v>
      </c>
      <c r="G61" s="79">
        <f>IF(F61=0,$E61 * Indices!$C$12,$F61 * Indices!$D$12)</f>
        <v>61995.891760244544</v>
      </c>
      <c r="H61" s="33">
        <f t="shared" si="0"/>
        <v>0</v>
      </c>
    </row>
    <row r="62" spans="1:8" x14ac:dyDescent="0.25">
      <c r="A62" s="64" t="s">
        <v>601</v>
      </c>
      <c r="B62" s="29">
        <v>148</v>
      </c>
      <c r="C62" s="30" t="s">
        <v>508</v>
      </c>
      <c r="D62" s="87"/>
      <c r="E62" s="71">
        <v>103111.17</v>
      </c>
      <c r="F62" s="71">
        <v>92401.46</v>
      </c>
      <c r="G62" s="79">
        <f>IF(F62=0,$E62 * Indices!$C$12,$F62 * Indices!$D$12)</f>
        <v>96540.766679832537</v>
      </c>
      <c r="H62" s="33">
        <f t="shared" si="0"/>
        <v>0</v>
      </c>
    </row>
    <row r="63" spans="1:8" x14ac:dyDescent="0.25">
      <c r="A63" s="64" t="s">
        <v>602</v>
      </c>
      <c r="B63" s="29">
        <v>149</v>
      </c>
      <c r="C63" s="30" t="s">
        <v>509</v>
      </c>
      <c r="D63" s="87"/>
      <c r="E63" s="71">
        <v>1573.41</v>
      </c>
      <c r="F63" s="71">
        <v>1438.59</v>
      </c>
      <c r="G63" s="79">
        <f>IF(F63=0,$E63 * Indices!$C$12,$F63 * Indices!$D$12)</f>
        <v>1503.0344925062902</v>
      </c>
      <c r="H63" s="33">
        <f t="shared" si="0"/>
        <v>0</v>
      </c>
    </row>
    <row r="64" spans="1:8" x14ac:dyDescent="0.25">
      <c r="A64" s="64" t="s">
        <v>603</v>
      </c>
      <c r="B64" s="29">
        <v>150</v>
      </c>
      <c r="C64" s="30" t="s">
        <v>510</v>
      </c>
      <c r="D64" s="87"/>
      <c r="E64" s="71">
        <v>2974.54</v>
      </c>
      <c r="F64" s="71">
        <v>2708.07</v>
      </c>
      <c r="G64" s="79">
        <f>IF(F64=0,$E64 * Indices!$C$12,$F64 * Indices!$D$12)</f>
        <v>2829.3833671313646</v>
      </c>
      <c r="H64" s="33">
        <f t="shared" si="0"/>
        <v>0</v>
      </c>
    </row>
    <row r="65" spans="1:8" x14ac:dyDescent="0.25">
      <c r="A65" s="64" t="s">
        <v>604</v>
      </c>
      <c r="B65" s="29">
        <v>151</v>
      </c>
      <c r="C65" s="30" t="s">
        <v>511</v>
      </c>
      <c r="D65" s="87"/>
      <c r="E65" s="71">
        <v>5142.84</v>
      </c>
      <c r="F65" s="71">
        <v>4805.41</v>
      </c>
      <c r="G65" s="79">
        <f>IF(F65=0,$E65 * Indices!$C$12,$F65 * Indices!$D$12)</f>
        <v>5020.6778725242439</v>
      </c>
      <c r="H65" s="33">
        <f t="shared" si="0"/>
        <v>0</v>
      </c>
    </row>
    <row r="66" spans="1:8" x14ac:dyDescent="0.25">
      <c r="A66" s="64" t="s">
        <v>605</v>
      </c>
      <c r="B66" s="29">
        <v>152</v>
      </c>
      <c r="C66" s="30" t="s">
        <v>512</v>
      </c>
      <c r="D66" s="87"/>
      <c r="E66" s="71">
        <v>8784.7900000000009</v>
      </c>
      <c r="F66" s="71">
        <v>8141.3</v>
      </c>
      <c r="G66" s="79">
        <f>IF(F66=0,$E66 * Indices!$C$12,$F66 * Indices!$D$12)</f>
        <v>8506.0056818422636</v>
      </c>
      <c r="H66" s="33">
        <f t="shared" si="0"/>
        <v>0</v>
      </c>
    </row>
    <row r="67" spans="1:8" x14ac:dyDescent="0.25">
      <c r="A67" s="64" t="s">
        <v>606</v>
      </c>
      <c r="B67" s="29">
        <v>153</v>
      </c>
      <c r="C67" s="30" t="s">
        <v>513</v>
      </c>
      <c r="D67" s="87"/>
      <c r="E67" s="71">
        <v>18009.41</v>
      </c>
      <c r="F67" s="71">
        <v>16710.38</v>
      </c>
      <c r="G67" s="79">
        <f>IF(F67=0,$E67 * Indices!$C$12,$F67 * Indices!$D$12)</f>
        <v>17458.95461729003</v>
      </c>
      <c r="H67" s="33">
        <f t="shared" si="0"/>
        <v>0</v>
      </c>
    </row>
    <row r="68" spans="1:8" x14ac:dyDescent="0.25">
      <c r="A68" s="64" t="s">
        <v>607</v>
      </c>
      <c r="B68" s="29">
        <v>154</v>
      </c>
      <c r="C68" s="30" t="s">
        <v>514</v>
      </c>
      <c r="D68" s="87"/>
      <c r="E68" s="71">
        <v>31010.06</v>
      </c>
      <c r="F68" s="71">
        <v>29310.82</v>
      </c>
      <c r="G68" s="79">
        <f>IF(F68=0,$E68 * Indices!$C$12,$F68 * Indices!$D$12)</f>
        <v>30623.856320176856</v>
      </c>
      <c r="H68" s="33">
        <f t="shared" si="0"/>
        <v>0</v>
      </c>
    </row>
    <row r="69" spans="1:8" x14ac:dyDescent="0.25">
      <c r="A69" s="64" t="s">
        <v>608</v>
      </c>
      <c r="B69" s="29">
        <v>155</v>
      </c>
      <c r="C69" s="30" t="s">
        <v>515</v>
      </c>
      <c r="D69" s="87"/>
      <c r="E69" s="71">
        <v>43945.89</v>
      </c>
      <c r="F69" s="71">
        <v>40291.08</v>
      </c>
      <c r="G69" s="79">
        <f>IF(F69=0,$E69 * Indices!$C$12,$F69 * Indices!$D$12)</f>
        <v>42095.998846321985</v>
      </c>
      <c r="H69" s="33">
        <f t="shared" si="0"/>
        <v>0</v>
      </c>
    </row>
    <row r="70" spans="1:8" x14ac:dyDescent="0.25">
      <c r="A70" s="64" t="s">
        <v>609</v>
      </c>
      <c r="B70" s="29">
        <v>156</v>
      </c>
      <c r="C70" s="30" t="s">
        <v>516</v>
      </c>
      <c r="D70" s="87"/>
      <c r="E70" s="71">
        <v>56890.35</v>
      </c>
      <c r="F70" s="71">
        <v>53442.09</v>
      </c>
      <c r="G70" s="79">
        <f>IF(F70=0,$E70 * Indices!$C$12,$F70 * Indices!$D$12)</f>
        <v>55836.13442441939</v>
      </c>
      <c r="H70" s="33">
        <f t="shared" si="0"/>
        <v>0</v>
      </c>
    </row>
    <row r="71" spans="1:8" x14ac:dyDescent="0.25">
      <c r="A71" s="64" t="s">
        <v>610</v>
      </c>
      <c r="B71" s="29">
        <v>157</v>
      </c>
      <c r="C71" s="30" t="s">
        <v>517</v>
      </c>
      <c r="D71" s="87"/>
      <c r="E71" s="71">
        <v>97524.45</v>
      </c>
      <c r="F71" s="71">
        <v>81157.320000000007</v>
      </c>
      <c r="G71" s="79">
        <f>IF(F71=0,$E71 * Indices!$C$12,$F71 * Indices!$D$12)</f>
        <v>84792.923125679052</v>
      </c>
      <c r="H71" s="33">
        <f t="shared" si="0"/>
        <v>0</v>
      </c>
    </row>
    <row r="72" spans="1:8" x14ac:dyDescent="0.25">
      <c r="A72" s="64" t="s">
        <v>620</v>
      </c>
      <c r="B72" s="29">
        <v>203</v>
      </c>
      <c r="C72" s="30" t="s">
        <v>518</v>
      </c>
      <c r="D72" s="87"/>
      <c r="E72" s="71">
        <v>1763.65</v>
      </c>
      <c r="F72" s="71">
        <v>1393.75</v>
      </c>
      <c r="G72" s="79">
        <f>IF(F72=0,$E72 * Indices!$C$12,$F72 * Indices!$D$12)</f>
        <v>1456.1857957657444</v>
      </c>
      <c r="H72" s="33">
        <f t="shared" si="0"/>
        <v>0</v>
      </c>
    </row>
    <row r="73" spans="1:8" x14ac:dyDescent="0.25">
      <c r="A73" s="64" t="s">
        <v>621</v>
      </c>
      <c r="B73" s="29">
        <v>204</v>
      </c>
      <c r="C73" s="30" t="s">
        <v>519</v>
      </c>
      <c r="D73" s="87"/>
      <c r="E73" s="71">
        <v>3760.54</v>
      </c>
      <c r="F73" s="71">
        <v>2928.51</v>
      </c>
      <c r="G73" s="79">
        <f>IF(F73=0,$E73 * Indices!$C$12,$F73 * Indices!$D$12)</f>
        <v>3059.6984141761009</v>
      </c>
      <c r="H73" s="33">
        <f t="shared" si="0"/>
        <v>0</v>
      </c>
    </row>
    <row r="74" spans="1:8" x14ac:dyDescent="0.25">
      <c r="A74" s="64" t="s">
        <v>622</v>
      </c>
      <c r="B74" s="29">
        <v>205</v>
      </c>
      <c r="C74" s="30" t="s">
        <v>520</v>
      </c>
      <c r="D74" s="87"/>
      <c r="E74" s="71">
        <v>6832.52</v>
      </c>
      <c r="F74" s="71">
        <v>5429.03</v>
      </c>
      <c r="G74" s="79">
        <f>IF(F74=0,$E74 * Indices!$C$12,$F74 * Indices!$D$12)</f>
        <v>5672.2341673801602</v>
      </c>
      <c r="H74" s="33">
        <f t="shared" ref="H74:H89" si="1">G74*D74</f>
        <v>0</v>
      </c>
    </row>
    <row r="75" spans="1:8" x14ac:dyDescent="0.25">
      <c r="A75" s="64" t="s">
        <v>623</v>
      </c>
      <c r="B75" s="29">
        <v>206</v>
      </c>
      <c r="C75" s="30" t="s">
        <v>521</v>
      </c>
      <c r="D75" s="87"/>
      <c r="E75" s="71">
        <v>11921.23</v>
      </c>
      <c r="F75" s="71">
        <v>9671.99</v>
      </c>
      <c r="G75" s="79">
        <f>IF(F75=0,$E75 * Indices!$C$12,$F75 * Indices!$D$12)</f>
        <v>10105.265976529738</v>
      </c>
      <c r="H75" s="33">
        <f t="shared" si="1"/>
        <v>0</v>
      </c>
    </row>
    <row r="76" spans="1:8" x14ac:dyDescent="0.25">
      <c r="A76" s="64" t="s">
        <v>624</v>
      </c>
      <c r="B76" s="29">
        <v>207</v>
      </c>
      <c r="C76" s="30" t="s">
        <v>522</v>
      </c>
      <c r="D76" s="87"/>
      <c r="E76" s="71">
        <v>23030.94</v>
      </c>
      <c r="F76" s="71">
        <v>17828.650000000001</v>
      </c>
      <c r="G76" s="79">
        <f>IF(F76=0,$E76 * Indices!$C$12,$F76 * Indices!$D$12)</f>
        <v>18627.319740038703</v>
      </c>
      <c r="H76" s="33">
        <f t="shared" si="1"/>
        <v>0</v>
      </c>
    </row>
    <row r="77" spans="1:8" x14ac:dyDescent="0.25">
      <c r="A77" s="64" t="s">
        <v>625</v>
      </c>
      <c r="B77" s="29">
        <v>208</v>
      </c>
      <c r="C77" s="30" t="s">
        <v>523</v>
      </c>
      <c r="D77" s="87"/>
      <c r="E77" s="71">
        <v>41366.559999999998</v>
      </c>
      <c r="F77" s="71">
        <v>31421.97</v>
      </c>
      <c r="G77" s="79">
        <f>IF(F77=0,$E77 * Indices!$C$12,$F77 * Indices!$D$12)</f>
        <v>32829.579471912002</v>
      </c>
      <c r="H77" s="33">
        <f t="shared" si="1"/>
        <v>0</v>
      </c>
    </row>
    <row r="78" spans="1:8" x14ac:dyDescent="0.25">
      <c r="A78" s="64" t="s">
        <v>626</v>
      </c>
      <c r="B78" s="29">
        <v>209</v>
      </c>
      <c r="C78" s="30" t="s">
        <v>524</v>
      </c>
      <c r="D78" s="87"/>
      <c r="E78" s="71">
        <v>58081.67</v>
      </c>
      <c r="F78" s="71">
        <v>45015.28</v>
      </c>
      <c r="G78" s="79">
        <f>IF(F78=0,$E78 * Indices!$C$12,$F78 * Indices!$D$12)</f>
        <v>47031.828755815455</v>
      </c>
      <c r="H78" s="33">
        <f t="shared" si="1"/>
        <v>0</v>
      </c>
    </row>
    <row r="79" spans="1:8" x14ac:dyDescent="0.25">
      <c r="A79" s="64" t="s">
        <v>627</v>
      </c>
      <c r="B79" s="29">
        <v>210</v>
      </c>
      <c r="C79" s="30" t="s">
        <v>525</v>
      </c>
      <c r="D79" s="87"/>
      <c r="E79" s="71">
        <v>75189.89</v>
      </c>
      <c r="F79" s="71">
        <v>58608.6</v>
      </c>
      <c r="G79" s="79">
        <f>IF(F79=0,$E79 * Indices!$C$12,$F79 * Indices!$D$12)</f>
        <v>61234.088487688758</v>
      </c>
      <c r="H79" s="33">
        <f t="shared" si="1"/>
        <v>0</v>
      </c>
    </row>
    <row r="80" spans="1:8" x14ac:dyDescent="0.25">
      <c r="A80" s="64" t="s">
        <v>628</v>
      </c>
      <c r="B80" s="29">
        <v>211</v>
      </c>
      <c r="C80" s="30" t="s">
        <v>526</v>
      </c>
      <c r="D80" s="87"/>
      <c r="E80" s="71">
        <v>128894.51</v>
      </c>
      <c r="F80" s="71">
        <v>89143.26</v>
      </c>
      <c r="G80" s="79">
        <f>IF(F80=0,$E80 * Indices!$C$12,$F80 * Indices!$D$12)</f>
        <v>93136.609148163334</v>
      </c>
      <c r="H80" s="33">
        <f t="shared" si="1"/>
        <v>0</v>
      </c>
    </row>
    <row r="81" spans="1:11" x14ac:dyDescent="0.25">
      <c r="A81" s="64" t="s">
        <v>629</v>
      </c>
      <c r="B81" s="29">
        <v>212</v>
      </c>
      <c r="C81" s="30" t="s">
        <v>527</v>
      </c>
      <c r="D81" s="87"/>
      <c r="E81" s="71">
        <v>1336.66</v>
      </c>
      <c r="F81" s="71">
        <v>1413.21</v>
      </c>
      <c r="G81" s="79">
        <f>IF(F81=0,$E81 * Indices!$C$12,$F81 * Indices!$D$12)</f>
        <v>1476.5175450648305</v>
      </c>
      <c r="H81" s="33">
        <f t="shared" si="1"/>
        <v>0</v>
      </c>
    </row>
    <row r="82" spans="1:11" x14ac:dyDescent="0.25">
      <c r="A82" s="64" t="s">
        <v>630</v>
      </c>
      <c r="B82" s="29">
        <v>213</v>
      </c>
      <c r="C82" s="30" t="s">
        <v>528</v>
      </c>
      <c r="D82" s="87"/>
      <c r="E82" s="71">
        <v>2847.78</v>
      </c>
      <c r="F82" s="71">
        <v>2731.11</v>
      </c>
      <c r="G82" s="79">
        <f>IF(F82=0,$E82 * Indices!$C$12,$F82 * Indices!$D$12)</f>
        <v>2853.4554896314135</v>
      </c>
      <c r="H82" s="33">
        <f t="shared" si="1"/>
        <v>0</v>
      </c>
    </row>
    <row r="83" spans="1:11" x14ac:dyDescent="0.25">
      <c r="A83" s="64" t="s">
        <v>631</v>
      </c>
      <c r="B83" s="29">
        <v>214</v>
      </c>
      <c r="C83" s="30" t="s">
        <v>529</v>
      </c>
      <c r="D83" s="87"/>
      <c r="E83" s="71">
        <v>5365.03</v>
      </c>
      <c r="F83" s="71">
        <v>5011.8900000000003</v>
      </c>
      <c r="G83" s="79">
        <f>IF(F83=0,$E83 * Indices!$C$12,$F83 * Indices!$D$12)</f>
        <v>5236.4075536791943</v>
      </c>
      <c r="H83" s="33">
        <f t="shared" si="1"/>
        <v>0</v>
      </c>
    </row>
    <row r="84" spans="1:11" x14ac:dyDescent="0.25">
      <c r="A84" s="64" t="s">
        <v>632</v>
      </c>
      <c r="B84" s="29">
        <v>215</v>
      </c>
      <c r="C84" s="30" t="s">
        <v>530</v>
      </c>
      <c r="D84" s="87"/>
      <c r="E84" s="71">
        <v>9224.68</v>
      </c>
      <c r="F84" s="71">
        <v>8789.2099999999991</v>
      </c>
      <c r="G84" s="79">
        <f>IF(F84=0,$E84 * Indices!$C$12,$F84 * Indices!$D$12)</f>
        <v>9182.9400954276134</v>
      </c>
      <c r="H84" s="33">
        <f t="shared" si="1"/>
        <v>0</v>
      </c>
    </row>
    <row r="85" spans="1:11" x14ac:dyDescent="0.25">
      <c r="A85" s="64" t="s">
        <v>633</v>
      </c>
      <c r="B85" s="29">
        <v>216</v>
      </c>
      <c r="C85" s="30" t="s">
        <v>531</v>
      </c>
      <c r="D85" s="87"/>
      <c r="E85" s="71">
        <v>18309.09</v>
      </c>
      <c r="F85" s="71">
        <v>17201.03</v>
      </c>
      <c r="G85" s="79">
        <f>IF(F85=0,$E85 * Indices!$C$12,$F85 * Indices!$D$12)</f>
        <v>17971.584257248745</v>
      </c>
      <c r="H85" s="33">
        <f t="shared" si="1"/>
        <v>0</v>
      </c>
    </row>
    <row r="86" spans="1:11" x14ac:dyDescent="0.25">
      <c r="A86" s="64" t="s">
        <v>634</v>
      </c>
      <c r="B86" s="29">
        <v>217</v>
      </c>
      <c r="C86" s="30" t="s">
        <v>532</v>
      </c>
      <c r="D86" s="87"/>
      <c r="E86" s="71">
        <v>32498.81</v>
      </c>
      <c r="F86" s="71">
        <v>29642.84</v>
      </c>
      <c r="G86" s="79">
        <f>IF(F86=0,$E86 * Indices!$C$12,$F86 * Indices!$D$12)</f>
        <v>30970.749814641535</v>
      </c>
      <c r="H86" s="33">
        <f t="shared" si="1"/>
        <v>0</v>
      </c>
    </row>
    <row r="87" spans="1:11" x14ac:dyDescent="0.25">
      <c r="A87" s="64" t="s">
        <v>635</v>
      </c>
      <c r="B87" s="29">
        <v>218</v>
      </c>
      <c r="C87" s="30" t="s">
        <v>533</v>
      </c>
      <c r="D87" s="87"/>
      <c r="E87" s="71">
        <v>44106.03</v>
      </c>
      <c r="F87" s="71">
        <v>41872.03</v>
      </c>
      <c r="G87" s="79">
        <f>IF(F87=0,$E87 * Indices!$C$12,$F87 * Indices!$D$12)</f>
        <v>43747.770637400623</v>
      </c>
      <c r="H87" s="33">
        <f t="shared" si="1"/>
        <v>0</v>
      </c>
    </row>
    <row r="88" spans="1:11" x14ac:dyDescent="0.25">
      <c r="A88" s="64" t="s">
        <v>636</v>
      </c>
      <c r="B88" s="29">
        <v>219</v>
      </c>
      <c r="C88" s="30" t="s">
        <v>534</v>
      </c>
      <c r="D88" s="87"/>
      <c r="E88" s="71">
        <v>52521.919999999998</v>
      </c>
      <c r="F88" s="71">
        <v>53438.879999999997</v>
      </c>
      <c r="G88" s="79">
        <f>IF(F88=0,$E88 * Indices!$C$12,$F88 * Indices!$D$12)</f>
        <v>55832.780626102329</v>
      </c>
      <c r="H88" s="33">
        <f t="shared" si="1"/>
        <v>0</v>
      </c>
    </row>
    <row r="89" spans="1:11" x14ac:dyDescent="0.25">
      <c r="A89" s="64" t="s">
        <v>637</v>
      </c>
      <c r="B89" s="29">
        <v>220</v>
      </c>
      <c r="C89" s="30" t="s">
        <v>535</v>
      </c>
      <c r="D89" s="87"/>
      <c r="E89" s="71">
        <v>94769.74</v>
      </c>
      <c r="F89" s="71">
        <v>82139.63</v>
      </c>
      <c r="G89" s="79">
        <f>IF(F89=0,$E89 * Indices!$C$12,$F89 * Indices!$D$12)</f>
        <v>85819.237650549825</v>
      </c>
      <c r="H89" s="33">
        <f t="shared" si="1"/>
        <v>0</v>
      </c>
    </row>
    <row r="90" spans="1:11" ht="15.75" thickBot="1" x14ac:dyDescent="0.3">
      <c r="A90" s="13"/>
      <c r="B90" s="14"/>
      <c r="C90" s="15"/>
      <c r="D90" s="16"/>
      <c r="E90" s="17"/>
      <c r="F90" s="17"/>
      <c r="G90" s="16"/>
      <c r="H90" s="60"/>
    </row>
    <row r="91" spans="1:11" x14ac:dyDescent="0.25">
      <c r="A91" s="67" t="s">
        <v>4</v>
      </c>
      <c r="B91" s="68" t="s">
        <v>45</v>
      </c>
      <c r="C91" s="12" t="s">
        <v>5</v>
      </c>
      <c r="D91" s="12" t="s">
        <v>811</v>
      </c>
      <c r="E91" s="12" t="s">
        <v>7</v>
      </c>
      <c r="F91" s="12" t="s">
        <v>8</v>
      </c>
      <c r="G91" s="4" t="s">
        <v>470</v>
      </c>
      <c r="H91" s="5" t="s">
        <v>479</v>
      </c>
    </row>
    <row r="92" spans="1:11" x14ac:dyDescent="0.25">
      <c r="A92" s="69" t="s">
        <v>708</v>
      </c>
      <c r="B92" s="69" t="s">
        <v>707</v>
      </c>
      <c r="C92" s="63" t="s">
        <v>564</v>
      </c>
      <c r="D92" s="88"/>
      <c r="E92" s="65">
        <v>21.69</v>
      </c>
      <c r="F92" s="65">
        <v>22.24</v>
      </c>
      <c r="G92" s="79">
        <f>IF(F92=0,$E92 * Indices!$C$12,$F92 * Indices!$D$12)</f>
        <v>23.236284913241366</v>
      </c>
      <c r="H92" s="33">
        <f>G92*D92</f>
        <v>0</v>
      </c>
      <c r="I92" s="6"/>
      <c r="J92" s="6"/>
      <c r="K92" s="6"/>
    </row>
    <row r="93" spans="1:11" x14ac:dyDescent="0.25">
      <c r="A93" s="69" t="s">
        <v>703</v>
      </c>
      <c r="B93" s="69" t="s">
        <v>39</v>
      </c>
      <c r="C93" s="63" t="s">
        <v>566</v>
      </c>
      <c r="D93" s="88"/>
      <c r="E93" s="65">
        <v>366.59</v>
      </c>
      <c r="F93" s="65">
        <v>226.61</v>
      </c>
      <c r="G93" s="79">
        <f>IF(F93=0,$E93 * Indices!$C$12,$F93 * Indices!$D$12)</f>
        <v>236.76144443298679</v>
      </c>
      <c r="H93" s="33">
        <f t="shared" ref="H93:H107" si="2">G93*D93</f>
        <v>0</v>
      </c>
      <c r="I93" s="6"/>
      <c r="J93" s="6"/>
      <c r="K93" s="6"/>
    </row>
    <row r="94" spans="1:11" x14ac:dyDescent="0.25">
      <c r="A94" s="69" t="s">
        <v>705</v>
      </c>
      <c r="B94" s="69" t="s">
        <v>706</v>
      </c>
      <c r="C94" s="63" t="s">
        <v>565</v>
      </c>
      <c r="D94" s="88"/>
      <c r="E94" s="65">
        <v>31.81</v>
      </c>
      <c r="F94" s="65">
        <v>32.39</v>
      </c>
      <c r="G94" s="79">
        <f>IF(F94=0,$E94 * Indices!$C$12,$F94 * Indices!$D$12)</f>
        <v>33.840974295858267</v>
      </c>
      <c r="H94" s="33">
        <f t="shared" si="2"/>
        <v>0</v>
      </c>
      <c r="I94" s="6"/>
      <c r="J94" s="6"/>
      <c r="K94" s="6"/>
    </row>
    <row r="95" spans="1:11" x14ac:dyDescent="0.25">
      <c r="A95" s="69" t="s">
        <v>704</v>
      </c>
      <c r="B95" s="69" t="s">
        <v>40</v>
      </c>
      <c r="C95" s="63" t="s">
        <v>567</v>
      </c>
      <c r="D95" s="88"/>
      <c r="E95" s="65">
        <v>21.4</v>
      </c>
      <c r="F95" s="65">
        <v>21.79</v>
      </c>
      <c r="G95" s="79">
        <f>IF(F95=0,$E95 * Indices!$C$12,$F95 * Indices!$D$12)</f>
        <v>22.766126270662291</v>
      </c>
      <c r="H95" s="33">
        <f t="shared" si="2"/>
        <v>0</v>
      </c>
      <c r="I95" s="6"/>
      <c r="J95" s="6"/>
      <c r="K95" s="6"/>
    </row>
    <row r="96" spans="1:11" x14ac:dyDescent="0.25">
      <c r="A96" s="69" t="s">
        <v>720</v>
      </c>
      <c r="B96" s="69" t="s">
        <v>715</v>
      </c>
      <c r="C96" s="63" t="s">
        <v>709</v>
      </c>
      <c r="D96" s="88"/>
      <c r="E96" s="65">
        <v>33.18</v>
      </c>
      <c r="F96" s="65">
        <v>33.520000000000003</v>
      </c>
      <c r="G96" s="79">
        <f>IF(F96=0,$E96 * Indices!$C$12,$F96 * Indices!$D$12)</f>
        <v>35.0215948872235</v>
      </c>
      <c r="H96" s="33">
        <f t="shared" si="2"/>
        <v>0</v>
      </c>
    </row>
    <row r="97" spans="1:8" x14ac:dyDescent="0.25">
      <c r="A97" s="69" t="s">
        <v>721</v>
      </c>
      <c r="B97" s="69" t="s">
        <v>714</v>
      </c>
      <c r="C97" s="63" t="s">
        <v>710</v>
      </c>
      <c r="D97" s="88"/>
      <c r="E97" s="65">
        <v>33.18</v>
      </c>
      <c r="F97" s="65">
        <v>33.520000000000003</v>
      </c>
      <c r="G97" s="79">
        <f>IF(F97=0,$E97 * Indices!$C$12,$F97 * Indices!$D$12)</f>
        <v>35.0215948872235</v>
      </c>
      <c r="H97" s="33">
        <f t="shared" si="2"/>
        <v>0</v>
      </c>
    </row>
    <row r="98" spans="1:8" x14ac:dyDescent="0.25">
      <c r="A98" s="69" t="s">
        <v>722</v>
      </c>
      <c r="B98" s="69" t="s">
        <v>716</v>
      </c>
      <c r="C98" s="63" t="s">
        <v>711</v>
      </c>
      <c r="D98" s="88"/>
      <c r="E98" s="65">
        <v>33.18</v>
      </c>
      <c r="F98" s="65">
        <v>33.520000000000003</v>
      </c>
      <c r="G98" s="79">
        <f>IF(F98=0,$E98 * Indices!$C$12,$F98 * Indices!$D$12)</f>
        <v>35.0215948872235</v>
      </c>
      <c r="H98" s="33">
        <f t="shared" si="2"/>
        <v>0</v>
      </c>
    </row>
    <row r="99" spans="1:8" x14ac:dyDescent="0.25">
      <c r="A99" s="69" t="s">
        <v>723</v>
      </c>
      <c r="B99" s="69" t="s">
        <v>718</v>
      </c>
      <c r="C99" s="63" t="s">
        <v>712</v>
      </c>
      <c r="D99" s="88"/>
      <c r="E99" s="65">
        <v>33.18</v>
      </c>
      <c r="F99" s="65">
        <v>33.520000000000003</v>
      </c>
      <c r="G99" s="79">
        <f>IF(F99=0,$E99 * Indices!$C$12,$F99 * Indices!$D$12)</f>
        <v>35.0215948872235</v>
      </c>
      <c r="H99" s="33">
        <f t="shared" si="2"/>
        <v>0</v>
      </c>
    </row>
    <row r="100" spans="1:8" x14ac:dyDescent="0.25">
      <c r="A100" s="69" t="s">
        <v>724</v>
      </c>
      <c r="B100" s="69" t="s">
        <v>719</v>
      </c>
      <c r="C100" s="63" t="s">
        <v>713</v>
      </c>
      <c r="D100" s="88"/>
      <c r="E100" s="65">
        <v>33.18</v>
      </c>
      <c r="F100" s="65">
        <v>33.520000000000003</v>
      </c>
      <c r="G100" s="79">
        <f>IF(F100=0,$E100 * Indices!$C$12,$F100 * Indices!$D$12)</f>
        <v>35.0215948872235</v>
      </c>
      <c r="H100" s="33">
        <f t="shared" si="2"/>
        <v>0</v>
      </c>
    </row>
    <row r="101" spans="1:8" x14ac:dyDescent="0.25">
      <c r="A101" s="69" t="s">
        <v>734</v>
      </c>
      <c r="B101" s="69" t="s">
        <v>730</v>
      </c>
      <c r="C101" s="63" t="s">
        <v>725</v>
      </c>
      <c r="D101" s="88"/>
      <c r="E101" s="65">
        <v>30.79</v>
      </c>
      <c r="F101" s="65">
        <v>30.1</v>
      </c>
      <c r="G101" s="79">
        <f>IF(F101=0,$E101 * Indices!$C$12,$F101 * Indices!$D$12)</f>
        <v>31.448389203622536</v>
      </c>
      <c r="H101" s="33">
        <f t="shared" si="2"/>
        <v>0</v>
      </c>
    </row>
    <row r="102" spans="1:8" x14ac:dyDescent="0.25">
      <c r="A102" s="69" t="s">
        <v>735</v>
      </c>
      <c r="B102" s="69" t="s">
        <v>731</v>
      </c>
      <c r="C102" s="63" t="s">
        <v>726</v>
      </c>
      <c r="D102" s="88"/>
      <c r="E102" s="65">
        <v>30.79</v>
      </c>
      <c r="F102" s="65">
        <v>30.1</v>
      </c>
      <c r="G102" s="79">
        <f>IF(F102=0,$E102 * Indices!$C$12,$F102 * Indices!$D$12)</f>
        <v>31.448389203622536</v>
      </c>
      <c r="H102" s="33">
        <f t="shared" si="2"/>
        <v>0</v>
      </c>
    </row>
    <row r="103" spans="1:8" x14ac:dyDescent="0.25">
      <c r="A103" s="69" t="s">
        <v>736</v>
      </c>
      <c r="B103" s="69" t="s">
        <v>717</v>
      </c>
      <c r="C103" s="63" t="s">
        <v>727</v>
      </c>
      <c r="D103" s="88"/>
      <c r="E103" s="65">
        <v>30.79</v>
      </c>
      <c r="F103" s="65">
        <v>30.1</v>
      </c>
      <c r="G103" s="79">
        <f>IF(F103=0,$E103 * Indices!$C$12,$F103 * Indices!$D$12)</f>
        <v>31.448389203622536</v>
      </c>
      <c r="H103" s="33">
        <f t="shared" si="2"/>
        <v>0</v>
      </c>
    </row>
    <row r="104" spans="1:8" x14ac:dyDescent="0.25">
      <c r="A104" s="69" t="s">
        <v>737</v>
      </c>
      <c r="B104" s="69" t="s">
        <v>732</v>
      </c>
      <c r="C104" s="63" t="s">
        <v>728</v>
      </c>
      <c r="D104" s="88"/>
      <c r="E104" s="65">
        <v>30.79</v>
      </c>
      <c r="F104" s="65">
        <v>30.1</v>
      </c>
      <c r="G104" s="79">
        <f>IF(F104=0,$E104 * Indices!$C$12,$F104 * Indices!$D$12)</f>
        <v>31.448389203622536</v>
      </c>
      <c r="H104" s="33">
        <f t="shared" si="2"/>
        <v>0</v>
      </c>
    </row>
    <row r="105" spans="1:8" x14ac:dyDescent="0.25">
      <c r="A105" s="69" t="s">
        <v>738</v>
      </c>
      <c r="B105" s="69" t="s">
        <v>733</v>
      </c>
      <c r="C105" s="63" t="s">
        <v>729</v>
      </c>
      <c r="D105" s="88"/>
      <c r="E105" s="65">
        <v>30.79</v>
      </c>
      <c r="F105" s="65">
        <v>30.1</v>
      </c>
      <c r="G105" s="79">
        <f>IF(F105=0,$E105 * Indices!$C$12,$F105 * Indices!$D$12)</f>
        <v>31.448389203622536</v>
      </c>
      <c r="H105" s="33">
        <f t="shared" si="2"/>
        <v>0</v>
      </c>
    </row>
    <row r="106" spans="1:8" x14ac:dyDescent="0.25">
      <c r="A106" s="69">
        <v>198370</v>
      </c>
      <c r="B106" s="66" t="s">
        <v>739</v>
      </c>
      <c r="C106" s="63" t="s">
        <v>569</v>
      </c>
      <c r="D106" s="88"/>
      <c r="E106" s="65">
        <v>219.21</v>
      </c>
      <c r="F106" s="65">
        <v>223.18</v>
      </c>
      <c r="G106" s="79">
        <f>IF(F106=0,$E106 * Indices!$C$12,$F106 * Indices!$D$12)</f>
        <v>233.17779077955075</v>
      </c>
      <c r="H106" s="33">
        <f t="shared" si="2"/>
        <v>0</v>
      </c>
    </row>
    <row r="107" spans="1:8" x14ac:dyDescent="0.25">
      <c r="A107" s="69" t="s">
        <v>42</v>
      </c>
      <c r="B107" s="69" t="s">
        <v>41</v>
      </c>
      <c r="C107" s="63" t="s">
        <v>568</v>
      </c>
      <c r="D107" s="88"/>
      <c r="E107" s="65">
        <v>701.4</v>
      </c>
      <c r="F107" s="65">
        <v>714.29</v>
      </c>
      <c r="G107" s="79">
        <f>IF(F107=0,$E107 * Indices!$C$12,$F107 * Indices!$D$12)</f>
        <v>746.28803735068232</v>
      </c>
      <c r="H107" s="33">
        <f t="shared" si="2"/>
        <v>0</v>
      </c>
    </row>
    <row r="108" spans="1:8" x14ac:dyDescent="0.25">
      <c r="A108" s="15"/>
      <c r="B108" s="14"/>
      <c r="C108" s="15"/>
      <c r="D108" s="16"/>
      <c r="E108" s="17"/>
      <c r="F108" s="17"/>
      <c r="G108" s="18"/>
    </row>
  </sheetData>
  <sheetProtection algorithmName="SHA-512" hashValue="CdaF1+OzJAYcvST5WnAKu/EH7iwuu7MPwMgHFzLLK2dApqoXqiJxmPW5runEODkDqUlihzAEBGJOZY2JXch/oA==" saltValue="bGZJLdHKOtwfuuD2g6S0aA==" spinCount="100000" sheet="1" objects="1" scenarios="1"/>
  <sortState ref="I144:J178">
    <sortCondition ref="J145"/>
  </sortState>
  <dataValidations count="1">
    <dataValidation type="whole" operator="greaterThan" allowBlank="1" showInputMessage="1" showErrorMessage="1" sqref="B6 D9:D89 D92:D107">
      <formula1>-1</formula1>
    </dataValidation>
  </dataValidation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workbookViewId="0"/>
  </sheetViews>
  <sheetFormatPr defaultRowHeight="15" x14ac:dyDescent="0.25"/>
  <cols>
    <col min="1" max="1" width="23.7109375" style="9" bestFit="1" customWidth="1"/>
    <col min="2" max="2" width="18.28515625" bestFit="1" customWidth="1"/>
    <col min="3" max="3" width="77.7109375" bestFit="1" customWidth="1"/>
    <col min="4" max="5" width="28.85546875" bestFit="1" customWidth="1"/>
    <col min="6" max="6" width="11.85546875" bestFit="1" customWidth="1"/>
    <col min="7" max="7" width="20.28515625" bestFit="1" customWidth="1"/>
    <col min="8" max="8" width="28.85546875" bestFit="1" customWidth="1"/>
  </cols>
  <sheetData>
    <row r="1" spans="1:8" x14ac:dyDescent="0.25">
      <c r="A1" s="55"/>
      <c r="B1" s="12" t="s">
        <v>476</v>
      </c>
      <c r="C1" s="12" t="s">
        <v>477</v>
      </c>
      <c r="D1" s="4" t="s">
        <v>478</v>
      </c>
      <c r="E1" s="5" t="s">
        <v>479</v>
      </c>
      <c r="F1" s="60"/>
      <c r="G1" s="60"/>
      <c r="H1" s="60"/>
    </row>
    <row r="2" spans="1:8" x14ac:dyDescent="0.25">
      <c r="A2" s="19" t="s">
        <v>480</v>
      </c>
      <c r="B2" s="20">
        <f>SUM(D10:D90)</f>
        <v>0</v>
      </c>
      <c r="C2" s="36">
        <f>SUMPRODUCT($D$10:$D$90,E$10:E$90)</f>
        <v>0</v>
      </c>
      <c r="D2" s="36">
        <f>SUMPRODUCT($D$10:$D$90,F$10:F$90)</f>
        <v>0</v>
      </c>
      <c r="E2" s="54">
        <f>SUMPRODUCT($D$10:$D$90,G$10:G$90)</f>
        <v>0</v>
      </c>
      <c r="F2" s="60"/>
      <c r="G2" s="60"/>
      <c r="H2" s="60"/>
    </row>
    <row r="3" spans="1:8" x14ac:dyDescent="0.25">
      <c r="A3" s="19" t="s">
        <v>481</v>
      </c>
      <c r="B3" s="20">
        <f>SUM(D93:D120)</f>
        <v>0</v>
      </c>
      <c r="C3" s="36">
        <f>SUMPRODUCT($D$93:$D$120,E$93:E$120)</f>
        <v>0</v>
      </c>
      <c r="D3" s="36">
        <f>SUMPRODUCT($D$93:$D$120,F$93:F$120)</f>
        <v>0</v>
      </c>
      <c r="E3" s="54">
        <f>SUMPRODUCT($D$93:$D$120,G$93:G$120)</f>
        <v>0</v>
      </c>
      <c r="F3" s="60"/>
      <c r="G3" s="60"/>
      <c r="H3" s="60"/>
    </row>
    <row r="4" spans="1:8" x14ac:dyDescent="0.25">
      <c r="A4" s="19" t="s">
        <v>482</v>
      </c>
      <c r="B4" s="20">
        <f>SUM(D123:D138)</f>
        <v>0</v>
      </c>
      <c r="C4" s="36">
        <f>SUMPRODUCT($D$123:$D$138,E$123:E$138)</f>
        <v>0</v>
      </c>
      <c r="D4" s="36">
        <f>SUMPRODUCT($D$123:$D$138,F$123:F$138)</f>
        <v>0</v>
      </c>
      <c r="E4" s="54">
        <f>SUMPRODUCT($D$123:$D$138,G$123:G$138)</f>
        <v>0</v>
      </c>
      <c r="F4" s="60"/>
      <c r="G4" s="60"/>
      <c r="H4" s="60"/>
    </row>
    <row r="5" spans="1:8" x14ac:dyDescent="0.25">
      <c r="A5" s="56" t="s">
        <v>9</v>
      </c>
      <c r="B5" s="72">
        <f>SUM(B2:B4)</f>
        <v>0</v>
      </c>
      <c r="C5" s="51">
        <f>SUM(C2:C4)</f>
        <v>0</v>
      </c>
      <c r="D5" s="51">
        <f>SUM(D2:D4)</f>
        <v>0</v>
      </c>
      <c r="E5" s="53">
        <f>SUM(E2:E4)</f>
        <v>0</v>
      </c>
      <c r="F5" s="60"/>
      <c r="G5" s="60"/>
      <c r="H5" s="60"/>
    </row>
    <row r="6" spans="1:8" x14ac:dyDescent="0.25">
      <c r="A6" s="75" t="s">
        <v>740</v>
      </c>
      <c r="B6" s="88"/>
      <c r="C6" s="77"/>
      <c r="D6" s="73"/>
      <c r="E6" s="74"/>
      <c r="F6" s="60"/>
      <c r="G6" s="60"/>
      <c r="H6" s="60"/>
    </row>
    <row r="7" spans="1:8" ht="15.75" thickBot="1" x14ac:dyDescent="0.3">
      <c r="A7" s="76" t="s">
        <v>462</v>
      </c>
      <c r="B7" s="89"/>
      <c r="C7" s="78"/>
      <c r="D7" s="52"/>
      <c r="E7" s="61"/>
      <c r="F7" s="60"/>
      <c r="G7" s="60"/>
      <c r="H7" s="60"/>
    </row>
    <row r="8" spans="1:8" ht="15.75" thickBot="1" x14ac:dyDescent="0.3">
      <c r="A8" s="13"/>
      <c r="B8" s="14"/>
      <c r="C8" s="15"/>
      <c r="D8" s="16"/>
      <c r="E8" s="17"/>
      <c r="F8" s="17"/>
      <c r="G8" s="16"/>
      <c r="H8" s="60"/>
    </row>
    <row r="9" spans="1:8" x14ac:dyDescent="0.25">
      <c r="A9" s="11" t="s">
        <v>4</v>
      </c>
      <c r="B9" s="12" t="s">
        <v>10</v>
      </c>
      <c r="C9" s="12" t="s">
        <v>5</v>
      </c>
      <c r="D9" s="12" t="s">
        <v>471</v>
      </c>
      <c r="E9" s="12" t="s">
        <v>7</v>
      </c>
      <c r="F9" s="12" t="s">
        <v>8</v>
      </c>
      <c r="G9" s="4" t="s">
        <v>470</v>
      </c>
      <c r="H9" s="5" t="s">
        <v>479</v>
      </c>
    </row>
    <row r="10" spans="1:8" x14ac:dyDescent="0.25">
      <c r="A10" s="64" t="s">
        <v>35</v>
      </c>
      <c r="B10" s="29">
        <v>7</v>
      </c>
      <c r="C10" s="30" t="s">
        <v>11</v>
      </c>
      <c r="D10" s="87"/>
      <c r="E10" s="71">
        <v>155.82</v>
      </c>
      <c r="F10" s="71">
        <v>101.1</v>
      </c>
      <c r="G10" s="79">
        <f>IF(F10=0,$E10 * Indices!$C$12,$F10 * Indices!$D$12)</f>
        <v>105.62897503276538</v>
      </c>
      <c r="H10" s="33">
        <f>G10*D10</f>
        <v>0</v>
      </c>
    </row>
    <row r="11" spans="1:8" x14ac:dyDescent="0.25">
      <c r="A11" s="64" t="s">
        <v>36</v>
      </c>
      <c r="B11" s="29">
        <v>8</v>
      </c>
      <c r="C11" s="30" t="s">
        <v>12</v>
      </c>
      <c r="D11" s="87"/>
      <c r="E11" s="71">
        <v>362.11</v>
      </c>
      <c r="F11" s="71">
        <v>333.79</v>
      </c>
      <c r="G11" s="79">
        <f>IF(F11=0,$E11 * Indices!$C$12,$F11 * Indices!$D$12)</f>
        <v>348.74278512548722</v>
      </c>
      <c r="H11" s="33">
        <f t="shared" ref="H11:H74" si="0">G11*D11</f>
        <v>0</v>
      </c>
    </row>
    <row r="12" spans="1:8" x14ac:dyDescent="0.25">
      <c r="A12" s="64" t="s">
        <v>37</v>
      </c>
      <c r="B12" s="29">
        <v>9</v>
      </c>
      <c r="C12" s="30" t="s">
        <v>13</v>
      </c>
      <c r="D12" s="87"/>
      <c r="E12" s="71">
        <v>652.36</v>
      </c>
      <c r="F12" s="71">
        <v>650.92999999999995</v>
      </c>
      <c r="G12" s="79">
        <f>IF(F12=0,$E12 * Indices!$C$12,$F12 * Indices!$D$12)</f>
        <v>680.08970047554863</v>
      </c>
      <c r="H12" s="33">
        <f t="shared" si="0"/>
        <v>0</v>
      </c>
    </row>
    <row r="13" spans="1:8" x14ac:dyDescent="0.25">
      <c r="A13" s="64" t="s">
        <v>38</v>
      </c>
      <c r="B13" s="29">
        <v>10</v>
      </c>
      <c r="C13" s="30" t="s">
        <v>22</v>
      </c>
      <c r="D13" s="87"/>
      <c r="E13" s="71">
        <v>1183.25</v>
      </c>
      <c r="F13" s="71">
        <v>1149.29</v>
      </c>
      <c r="G13" s="79">
        <f>IF(F13=0,$E13 * Indices!$C$12,$F13 * Indices!$D$12)</f>
        <v>1200.7747251771209</v>
      </c>
      <c r="H13" s="33">
        <f t="shared" si="0"/>
        <v>0</v>
      </c>
    </row>
    <row r="14" spans="1:8" x14ac:dyDescent="0.25">
      <c r="A14" s="64" t="s">
        <v>570</v>
      </c>
      <c r="B14" s="29">
        <v>15</v>
      </c>
      <c r="C14" s="30" t="s">
        <v>23</v>
      </c>
      <c r="D14" s="87"/>
      <c r="E14" s="71">
        <v>2013.85</v>
      </c>
      <c r="F14" s="71">
        <v>2491.9699999999998</v>
      </c>
      <c r="G14" s="79">
        <f>IF(F14=0,$E14 * Indices!$C$12,$F14 * Indices!$D$12)</f>
        <v>2603.6027389950577</v>
      </c>
      <c r="H14" s="33">
        <f t="shared" si="0"/>
        <v>0</v>
      </c>
    </row>
    <row r="15" spans="1:8" x14ac:dyDescent="0.25">
      <c r="A15" s="64" t="s">
        <v>571</v>
      </c>
      <c r="B15" s="29">
        <v>27</v>
      </c>
      <c r="C15" s="30" t="s">
        <v>29</v>
      </c>
      <c r="D15" s="87"/>
      <c r="E15" s="71">
        <v>151.55000000000001</v>
      </c>
      <c r="F15" s="71">
        <v>121.54</v>
      </c>
      <c r="G15" s="79">
        <f>IF(F15=0,$E15 * Indices!$C$12,$F15 * Indices!$D$12)</f>
        <v>126.98462537569046</v>
      </c>
      <c r="H15" s="33">
        <f t="shared" si="0"/>
        <v>0</v>
      </c>
    </row>
    <row r="16" spans="1:8" x14ac:dyDescent="0.25">
      <c r="A16" s="64" t="s">
        <v>572</v>
      </c>
      <c r="B16" s="29">
        <v>28</v>
      </c>
      <c r="C16" s="30" t="s">
        <v>30</v>
      </c>
      <c r="D16" s="87"/>
      <c r="E16" s="71">
        <v>309.07</v>
      </c>
      <c r="F16" s="71">
        <v>346.6</v>
      </c>
      <c r="G16" s="79">
        <f>IF(F16=0,$E16 * Indices!$C$12,$F16 * Indices!$D$12)</f>
        <v>362.12663448423825</v>
      </c>
      <c r="H16" s="33">
        <f t="shared" si="0"/>
        <v>0</v>
      </c>
    </row>
    <row r="17" spans="1:8" x14ac:dyDescent="0.25">
      <c r="A17" s="64" t="s">
        <v>573</v>
      </c>
      <c r="B17" s="29">
        <v>29</v>
      </c>
      <c r="C17" s="30" t="s">
        <v>31</v>
      </c>
      <c r="D17" s="87"/>
      <c r="E17" s="71">
        <v>735.05</v>
      </c>
      <c r="F17" s="71">
        <v>671.01</v>
      </c>
      <c r="G17" s="79">
        <f>IF(F17=0,$E17 * Indices!$C$12,$F17 * Indices!$D$12)</f>
        <v>701.06922390441048</v>
      </c>
      <c r="H17" s="33">
        <f t="shared" si="0"/>
        <v>0</v>
      </c>
    </row>
    <row r="18" spans="1:8" x14ac:dyDescent="0.25">
      <c r="A18" s="64" t="s">
        <v>574</v>
      </c>
      <c r="B18" s="29">
        <v>16</v>
      </c>
      <c r="C18" s="30" t="s">
        <v>34</v>
      </c>
      <c r="D18" s="87"/>
      <c r="E18" s="71">
        <v>1306.5899999999999</v>
      </c>
      <c r="F18" s="71">
        <v>1518.95</v>
      </c>
      <c r="G18" s="79">
        <f>IF(F18=0,$E18 * Indices!$C$12,$F18 * Indices!$D$12)</f>
        <v>1586.9943781010779</v>
      </c>
      <c r="H18" s="33">
        <f t="shared" si="0"/>
        <v>0</v>
      </c>
    </row>
    <row r="19" spans="1:8" x14ac:dyDescent="0.25">
      <c r="A19" s="64" t="s">
        <v>575</v>
      </c>
      <c r="B19" s="29">
        <v>41</v>
      </c>
      <c r="C19" s="30" t="s">
        <v>741</v>
      </c>
      <c r="D19" s="87"/>
      <c r="E19" s="71">
        <v>1496.2</v>
      </c>
      <c r="F19" s="71">
        <v>1438.93</v>
      </c>
      <c r="G19" s="79">
        <f>IF(F19=0,$E19 * Indices!$C$12,$F19 * Indices!$D$12)</f>
        <v>1503.3897234806834</v>
      </c>
      <c r="H19" s="33">
        <f t="shared" si="0"/>
        <v>0</v>
      </c>
    </row>
    <row r="20" spans="1:8" x14ac:dyDescent="0.25">
      <c r="A20" s="64" t="s">
        <v>576</v>
      </c>
      <c r="B20" s="29">
        <v>42</v>
      </c>
      <c r="C20" s="30" t="s">
        <v>742</v>
      </c>
      <c r="D20" s="87"/>
      <c r="E20" s="71">
        <v>3023.39</v>
      </c>
      <c r="F20" s="71">
        <v>2627.85</v>
      </c>
      <c r="G20" s="79">
        <f>IF(F20=0,$E20 * Indices!$C$12,$F20 * Indices!$D$12)</f>
        <v>2745.5697531142682</v>
      </c>
      <c r="H20" s="33">
        <f t="shared" si="0"/>
        <v>0</v>
      </c>
    </row>
    <row r="21" spans="1:8" x14ac:dyDescent="0.25">
      <c r="A21" s="64" t="s">
        <v>577</v>
      </c>
      <c r="B21" s="29">
        <v>43</v>
      </c>
      <c r="C21" s="30" t="s">
        <v>743</v>
      </c>
      <c r="D21" s="87"/>
      <c r="E21" s="71">
        <v>5012.67</v>
      </c>
      <c r="F21" s="71">
        <v>4776.3</v>
      </c>
      <c r="G21" s="79">
        <f>IF(F21=0,$E21 * Indices!$C$12,$F21 * Indices!$D$12)</f>
        <v>4990.2638323342962</v>
      </c>
      <c r="H21" s="33">
        <f t="shared" si="0"/>
        <v>0</v>
      </c>
    </row>
    <row r="22" spans="1:8" x14ac:dyDescent="0.25">
      <c r="A22" s="64" t="s">
        <v>578</v>
      </c>
      <c r="B22" s="29">
        <v>44</v>
      </c>
      <c r="C22" s="30" t="s">
        <v>744</v>
      </c>
      <c r="D22" s="87"/>
      <c r="E22" s="71">
        <v>9593.5300000000007</v>
      </c>
      <c r="F22" s="71">
        <v>8599.44</v>
      </c>
      <c r="G22" s="79">
        <f>IF(F22=0,$E22 * Indices!$C$12,$F22 * Indices!$D$12)</f>
        <v>8984.6689718671023</v>
      </c>
      <c r="H22" s="33">
        <f t="shared" si="0"/>
        <v>0</v>
      </c>
    </row>
    <row r="23" spans="1:8" x14ac:dyDescent="0.25">
      <c r="A23" s="64" t="s">
        <v>579</v>
      </c>
      <c r="B23" s="29">
        <v>45</v>
      </c>
      <c r="C23" s="30" t="s">
        <v>745</v>
      </c>
      <c r="D23" s="87"/>
      <c r="E23" s="71">
        <v>18243.21</v>
      </c>
      <c r="F23" s="71">
        <v>18131.599999999999</v>
      </c>
      <c r="G23" s="79">
        <f>IF(F23=0,$E23 * Indices!$C$12,$F23 * Indices!$D$12)</f>
        <v>18943.840986192765</v>
      </c>
      <c r="H23" s="33">
        <f t="shared" si="0"/>
        <v>0</v>
      </c>
    </row>
    <row r="24" spans="1:8" x14ac:dyDescent="0.25">
      <c r="A24" s="64" t="s">
        <v>580</v>
      </c>
      <c r="B24" s="29">
        <v>46</v>
      </c>
      <c r="C24" s="30" t="s">
        <v>746</v>
      </c>
      <c r="D24" s="87"/>
      <c r="E24" s="71">
        <v>29743.22</v>
      </c>
      <c r="F24" s="71">
        <v>30107.8</v>
      </c>
      <c r="G24" s="79">
        <f>IF(F24=0,$E24 * Indices!$C$12,$F24 * Indices!$D$12)</f>
        <v>31456.538620093903</v>
      </c>
      <c r="H24" s="33">
        <f t="shared" si="0"/>
        <v>0</v>
      </c>
    </row>
    <row r="25" spans="1:8" x14ac:dyDescent="0.25">
      <c r="A25" s="64" t="s">
        <v>581</v>
      </c>
      <c r="B25" s="29">
        <v>47</v>
      </c>
      <c r="C25" s="30" t="s">
        <v>747</v>
      </c>
      <c r="D25" s="87"/>
      <c r="E25" s="71">
        <v>43052.79</v>
      </c>
      <c r="F25" s="71">
        <v>41914.339999999997</v>
      </c>
      <c r="G25" s="79">
        <f>IF(F25=0,$E25 * Indices!$C$12,$F25 * Indices!$D$12)</f>
        <v>43791.97599777289</v>
      </c>
      <c r="H25" s="33">
        <f t="shared" si="0"/>
        <v>0</v>
      </c>
    </row>
    <row r="26" spans="1:8" x14ac:dyDescent="0.25">
      <c r="A26" s="64" t="s">
        <v>582</v>
      </c>
      <c r="B26" s="29">
        <v>48</v>
      </c>
      <c r="C26" s="30" t="s">
        <v>748</v>
      </c>
      <c r="D26" s="87"/>
      <c r="E26" s="71">
        <v>55734.18</v>
      </c>
      <c r="F26" s="71">
        <v>52647.19</v>
      </c>
      <c r="G26" s="79">
        <f>IF(F26=0,$E26 * Indices!$C$12,$F26 * Indices!$D$12)</f>
        <v>55005.625302228051</v>
      </c>
      <c r="H26" s="33">
        <f t="shared" si="0"/>
        <v>0</v>
      </c>
    </row>
    <row r="27" spans="1:8" x14ac:dyDescent="0.25">
      <c r="A27" s="64" t="s">
        <v>583</v>
      </c>
      <c r="B27" s="29">
        <v>49</v>
      </c>
      <c r="C27" s="30" t="s">
        <v>749</v>
      </c>
      <c r="D27" s="87"/>
      <c r="E27" s="71">
        <v>95542.5</v>
      </c>
      <c r="F27" s="71">
        <v>81620.259999999995</v>
      </c>
      <c r="G27" s="79">
        <f>IF(F27=0,$E27 * Indices!$C$12,$F27 * Indices!$D$12)</f>
        <v>85276.601441224717</v>
      </c>
      <c r="H27" s="33">
        <f t="shared" si="0"/>
        <v>0</v>
      </c>
    </row>
    <row r="28" spans="1:8" x14ac:dyDescent="0.25">
      <c r="A28" s="64" t="s">
        <v>584</v>
      </c>
      <c r="B28" s="29">
        <v>86</v>
      </c>
      <c r="C28" s="30" t="s">
        <v>32</v>
      </c>
      <c r="D28" s="87"/>
      <c r="E28" s="71">
        <v>1073.72</v>
      </c>
      <c r="F28" s="71">
        <v>1396.4</v>
      </c>
      <c r="G28" s="79">
        <f>IF(F28=0,$E28 * Indices!$C$12,$F28 * Indices!$D$12)</f>
        <v>1458.9545077720434</v>
      </c>
      <c r="H28" s="33">
        <f t="shared" si="0"/>
        <v>0</v>
      </c>
    </row>
    <row r="29" spans="1:8" x14ac:dyDescent="0.25">
      <c r="A29" s="64" t="s">
        <v>585</v>
      </c>
      <c r="B29" s="29">
        <v>87</v>
      </c>
      <c r="C29" s="30" t="s">
        <v>24</v>
      </c>
      <c r="D29" s="87"/>
      <c r="E29" s="71">
        <v>2997.62</v>
      </c>
      <c r="F29" s="71">
        <v>3363.77</v>
      </c>
      <c r="G29" s="79">
        <f>IF(F29=0,$E29 * Indices!$C$12,$F29 * Indices!$D$12)</f>
        <v>3514.4567492182514</v>
      </c>
      <c r="H29" s="33">
        <f t="shared" si="0"/>
        <v>0</v>
      </c>
    </row>
    <row r="30" spans="1:8" x14ac:dyDescent="0.25">
      <c r="A30" s="64" t="s">
        <v>586</v>
      </c>
      <c r="B30" s="29">
        <v>88</v>
      </c>
      <c r="C30" s="30" t="s">
        <v>14</v>
      </c>
      <c r="D30" s="87"/>
      <c r="E30" s="71">
        <v>5283.74</v>
      </c>
      <c r="F30" s="71">
        <v>5609.79</v>
      </c>
      <c r="G30" s="79">
        <f>IF(F30=0,$E30 * Indices!$C$12,$F30 * Indices!$D$12)</f>
        <v>5861.0916701192573</v>
      </c>
      <c r="H30" s="33">
        <f t="shared" si="0"/>
        <v>0</v>
      </c>
    </row>
    <row r="31" spans="1:8" x14ac:dyDescent="0.25">
      <c r="A31" s="64" t="s">
        <v>587</v>
      </c>
      <c r="B31" s="29">
        <v>89</v>
      </c>
      <c r="C31" s="30" t="s">
        <v>15</v>
      </c>
      <c r="D31" s="87"/>
      <c r="E31" s="71">
        <v>11368.09</v>
      </c>
      <c r="F31" s="71">
        <v>10060.27</v>
      </c>
      <c r="G31" s="79">
        <f>IF(F31=0,$E31 * Indices!$C$12,$F31 * Indices!$D$12)</f>
        <v>10510.939749286634</v>
      </c>
      <c r="H31" s="33">
        <f t="shared" si="0"/>
        <v>0</v>
      </c>
    </row>
    <row r="32" spans="1:8" x14ac:dyDescent="0.25">
      <c r="A32" s="64" t="s">
        <v>588</v>
      </c>
      <c r="B32" s="29">
        <v>90</v>
      </c>
      <c r="C32" s="30" t="s">
        <v>16</v>
      </c>
      <c r="D32" s="87"/>
      <c r="E32" s="71">
        <v>18493.78</v>
      </c>
      <c r="F32" s="71">
        <v>19425.080000000002</v>
      </c>
      <c r="G32" s="79">
        <f>IF(F32=0,$E32 * Indices!$C$12,$F32 * Indices!$D$12)</f>
        <v>20295.264988422063</v>
      </c>
      <c r="H32" s="33">
        <f t="shared" si="0"/>
        <v>0</v>
      </c>
    </row>
    <row r="33" spans="1:8" x14ac:dyDescent="0.25">
      <c r="A33" s="64" t="s">
        <v>589</v>
      </c>
      <c r="B33" s="29">
        <v>91</v>
      </c>
      <c r="C33" s="30" t="s">
        <v>19</v>
      </c>
      <c r="D33" s="87"/>
      <c r="E33" s="71">
        <v>30460.720000000001</v>
      </c>
      <c r="F33" s="71">
        <v>33486.879999999997</v>
      </c>
      <c r="G33" s="79">
        <f>IF(F33=0,$E33 * Indices!$C$12,$F33 * Indices!$D$12)</f>
        <v>34986.991211129673</v>
      </c>
      <c r="H33" s="33">
        <f t="shared" si="0"/>
        <v>0</v>
      </c>
    </row>
    <row r="34" spans="1:8" x14ac:dyDescent="0.25">
      <c r="A34" s="64" t="s">
        <v>590</v>
      </c>
      <c r="B34" s="29">
        <v>92</v>
      </c>
      <c r="C34" s="30" t="s">
        <v>20</v>
      </c>
      <c r="D34" s="87"/>
      <c r="E34" s="71">
        <v>44412.92</v>
      </c>
      <c r="F34" s="71">
        <v>47548.68</v>
      </c>
      <c r="G34" s="79">
        <f>IF(F34=0,$E34 * Indices!$C$12,$F34 * Indices!$D$12)</f>
        <v>49678.717433837301</v>
      </c>
      <c r="H34" s="33">
        <f t="shared" si="0"/>
        <v>0</v>
      </c>
    </row>
    <row r="35" spans="1:8" x14ac:dyDescent="0.25">
      <c r="A35" s="64" t="s">
        <v>591</v>
      </c>
      <c r="B35" s="29">
        <v>93</v>
      </c>
      <c r="C35" s="30" t="s">
        <v>25</v>
      </c>
      <c r="D35" s="87"/>
      <c r="E35" s="71">
        <v>57494.95</v>
      </c>
      <c r="F35" s="71">
        <v>61610.48</v>
      </c>
      <c r="G35" s="79">
        <f>IF(F35=0,$E35 * Indices!$C$12,$F35 * Indices!$D$12)</f>
        <v>64370.443656544921</v>
      </c>
      <c r="H35" s="33">
        <f t="shared" si="0"/>
        <v>0</v>
      </c>
    </row>
    <row r="36" spans="1:8" x14ac:dyDescent="0.25">
      <c r="A36" s="64" t="s">
        <v>592</v>
      </c>
      <c r="B36" s="29">
        <v>94</v>
      </c>
      <c r="C36" s="30" t="s">
        <v>26</v>
      </c>
      <c r="D36" s="87"/>
      <c r="E36" s="71">
        <v>98560.9</v>
      </c>
      <c r="F36" s="71">
        <v>97125.42</v>
      </c>
      <c r="G36" s="79">
        <f>IF(F36=0,$E36 * Indices!$C$12,$F36 * Indices!$D$12)</f>
        <v>101476.34583804997</v>
      </c>
      <c r="H36" s="33">
        <f t="shared" si="0"/>
        <v>0</v>
      </c>
    </row>
    <row r="37" spans="1:8" x14ac:dyDescent="0.25">
      <c r="A37" s="64" t="s">
        <v>638</v>
      </c>
      <c r="B37" s="29">
        <v>230</v>
      </c>
      <c r="C37" s="30" t="s">
        <v>488</v>
      </c>
      <c r="D37" s="87"/>
      <c r="E37" s="71">
        <v>1414.37</v>
      </c>
      <c r="F37" s="71">
        <v>1020.7</v>
      </c>
      <c r="G37" s="79">
        <f>IF(F37=0,$E37 * Indices!$C$12,$F37 * Indices!$D$12)</f>
        <v>1066.4242810676917</v>
      </c>
      <c r="H37" s="33">
        <f t="shared" si="0"/>
        <v>0</v>
      </c>
    </row>
    <row r="38" spans="1:8" x14ac:dyDescent="0.25">
      <c r="A38" s="64" t="s">
        <v>639</v>
      </c>
      <c r="B38" s="29">
        <v>231</v>
      </c>
      <c r="C38" s="30" t="s">
        <v>489</v>
      </c>
      <c r="D38" s="87"/>
      <c r="E38" s="71">
        <v>2868.64</v>
      </c>
      <c r="F38" s="71">
        <v>2588.36</v>
      </c>
      <c r="G38" s="79">
        <f>IF(F38=0,$E38 * Indices!$C$12,$F38 * Indices!$D$12)</f>
        <v>2704.3107202354959</v>
      </c>
      <c r="H38" s="33">
        <f t="shared" si="0"/>
        <v>0</v>
      </c>
    </row>
    <row r="39" spans="1:8" x14ac:dyDescent="0.25">
      <c r="A39" s="64" t="s">
        <v>640</v>
      </c>
      <c r="B39" s="29">
        <v>232</v>
      </c>
      <c r="C39" s="30" t="s">
        <v>490</v>
      </c>
      <c r="D39" s="87"/>
      <c r="E39" s="71">
        <v>5288.92</v>
      </c>
      <c r="F39" s="71">
        <v>5461.96</v>
      </c>
      <c r="G39" s="79">
        <f>IF(F39=0,$E39 * Indices!$C$12,$F39 * Indices!$D$12)</f>
        <v>5706.6393320471143</v>
      </c>
      <c r="H39" s="33">
        <f t="shared" si="0"/>
        <v>0</v>
      </c>
    </row>
    <row r="40" spans="1:8" x14ac:dyDescent="0.25">
      <c r="A40" s="64" t="s">
        <v>641</v>
      </c>
      <c r="B40" s="29">
        <v>233</v>
      </c>
      <c r="C40" s="30" t="s">
        <v>491</v>
      </c>
      <c r="D40" s="87"/>
      <c r="E40" s="71">
        <v>9231.8700000000008</v>
      </c>
      <c r="F40" s="71">
        <v>9948.3799999999992</v>
      </c>
      <c r="G40" s="79">
        <f>IF(F40=0,$E40 * Indices!$C$12,$F40 * Indices!$D$12)</f>
        <v>10394.037414801804</v>
      </c>
      <c r="H40" s="33">
        <f t="shared" si="0"/>
        <v>0</v>
      </c>
    </row>
    <row r="41" spans="1:8" x14ac:dyDescent="0.25">
      <c r="A41" s="64" t="s">
        <v>642</v>
      </c>
      <c r="B41" s="29">
        <v>234</v>
      </c>
      <c r="C41" s="30" t="s">
        <v>492</v>
      </c>
      <c r="D41" s="87"/>
      <c r="E41" s="71">
        <v>17442.32</v>
      </c>
      <c r="F41" s="71">
        <v>19897.740000000002</v>
      </c>
      <c r="G41" s="79">
        <f>IF(F41=0,$E41 * Indices!$C$12,$F41 * Indices!$D$12)</f>
        <v>20789.098730647453</v>
      </c>
      <c r="H41" s="33">
        <f t="shared" si="0"/>
        <v>0</v>
      </c>
    </row>
    <row r="42" spans="1:8" x14ac:dyDescent="0.25">
      <c r="A42" s="64" t="s">
        <v>643</v>
      </c>
      <c r="B42" s="29">
        <v>235</v>
      </c>
      <c r="C42" s="30" t="s">
        <v>493</v>
      </c>
      <c r="D42" s="87"/>
      <c r="E42" s="71">
        <v>30587.4</v>
      </c>
      <c r="F42" s="71">
        <v>33891.47</v>
      </c>
      <c r="G42" s="79">
        <f>IF(F42=0,$E42 * Indices!$C$12,$F42 * Indices!$D$12)</f>
        <v>35409.705622687608</v>
      </c>
      <c r="H42" s="33">
        <f t="shared" si="0"/>
        <v>0</v>
      </c>
    </row>
    <row r="43" spans="1:8" x14ac:dyDescent="0.25">
      <c r="A43" s="64" t="s">
        <v>644</v>
      </c>
      <c r="B43" s="29">
        <v>236</v>
      </c>
      <c r="C43" s="30" t="s">
        <v>494</v>
      </c>
      <c r="D43" s="87"/>
      <c r="E43" s="71">
        <v>43346.9</v>
      </c>
      <c r="F43" s="71">
        <v>47885.2</v>
      </c>
      <c r="G43" s="79">
        <f>IF(F43=0,$E43 * Indices!$C$12,$F43 * Indices!$D$12)</f>
        <v>50030.312514727761</v>
      </c>
      <c r="H43" s="33">
        <f t="shared" si="0"/>
        <v>0</v>
      </c>
    </row>
    <row r="44" spans="1:8" x14ac:dyDescent="0.25">
      <c r="A44" s="64" t="s">
        <v>645</v>
      </c>
      <c r="B44" s="29">
        <v>237</v>
      </c>
      <c r="C44" s="30" t="s">
        <v>495</v>
      </c>
      <c r="D44" s="87"/>
      <c r="E44" s="71">
        <v>56114.94</v>
      </c>
      <c r="F44" s="71">
        <v>61878.94</v>
      </c>
      <c r="G44" s="79">
        <f>IF(F44=0,$E44 * Indices!$C$12,$F44 * Indices!$D$12)</f>
        <v>64650.929854737762</v>
      </c>
      <c r="H44" s="33">
        <f t="shared" si="0"/>
        <v>0</v>
      </c>
    </row>
    <row r="45" spans="1:8" x14ac:dyDescent="0.25">
      <c r="A45" s="64" t="s">
        <v>646</v>
      </c>
      <c r="B45" s="29">
        <v>238</v>
      </c>
      <c r="C45" s="30" t="s">
        <v>496</v>
      </c>
      <c r="D45" s="87"/>
      <c r="E45" s="71">
        <v>96195.21</v>
      </c>
      <c r="F45" s="71">
        <v>99483.78</v>
      </c>
      <c r="G45" s="79">
        <f>IF(F45=0,$E45 * Indices!$C$12,$F45 * Indices!$D$12)</f>
        <v>103940.35325207838</v>
      </c>
      <c r="H45" s="33">
        <f t="shared" si="0"/>
        <v>0</v>
      </c>
    </row>
    <row r="46" spans="1:8" x14ac:dyDescent="0.25">
      <c r="A46" s="64" t="s">
        <v>611</v>
      </c>
      <c r="B46" s="29">
        <v>158</v>
      </c>
      <c r="C46" s="30" t="s">
        <v>33</v>
      </c>
      <c r="D46" s="87"/>
      <c r="E46" s="71">
        <v>1449.31</v>
      </c>
      <c r="F46" s="71">
        <v>1423.13</v>
      </c>
      <c r="G46" s="79">
        <f>IF(F46=0,$E46 * Indices!$C$12,$F46 * Indices!$D$12)</f>
        <v>1486.8819311412406</v>
      </c>
      <c r="H46" s="33">
        <f t="shared" si="0"/>
        <v>0</v>
      </c>
    </row>
    <row r="47" spans="1:8" x14ac:dyDescent="0.25">
      <c r="A47" s="64" t="s">
        <v>612</v>
      </c>
      <c r="B47" s="29">
        <v>159</v>
      </c>
      <c r="C47" s="30" t="s">
        <v>27</v>
      </c>
      <c r="D47" s="87"/>
      <c r="E47" s="71">
        <v>2885.64</v>
      </c>
      <c r="F47" s="71">
        <v>2869.74</v>
      </c>
      <c r="G47" s="79">
        <f>IF(F47=0,$E47 * Indices!$C$12,$F47 * Indices!$D$12)</f>
        <v>2998.2956954552733</v>
      </c>
      <c r="H47" s="33">
        <f t="shared" si="0"/>
        <v>0</v>
      </c>
    </row>
    <row r="48" spans="1:8" x14ac:dyDescent="0.25">
      <c r="A48" s="64" t="s">
        <v>613</v>
      </c>
      <c r="B48" s="29">
        <v>160</v>
      </c>
      <c r="C48" s="30" t="s">
        <v>17</v>
      </c>
      <c r="D48" s="87"/>
      <c r="E48" s="71">
        <v>5246.66</v>
      </c>
      <c r="F48" s="71">
        <v>5428.56</v>
      </c>
      <c r="G48" s="79">
        <f>IF(F48=0,$E48 * Indices!$C$12,$F48 * Indices!$D$12)</f>
        <v>5671.7431127979116</v>
      </c>
      <c r="H48" s="33">
        <f t="shared" si="0"/>
        <v>0</v>
      </c>
    </row>
    <row r="49" spans="1:8" x14ac:dyDescent="0.25">
      <c r="A49" s="64" t="s">
        <v>614</v>
      </c>
      <c r="B49" s="29">
        <v>161</v>
      </c>
      <c r="C49" s="30" t="s">
        <v>18</v>
      </c>
      <c r="D49" s="87"/>
      <c r="E49" s="71">
        <v>9209.7900000000009</v>
      </c>
      <c r="F49" s="71">
        <v>9494.86</v>
      </c>
      <c r="G49" s="79">
        <f>IF(F49=0,$E49 * Indices!$C$12,$F49 * Indices!$D$12)</f>
        <v>9920.2010868407797</v>
      </c>
      <c r="H49" s="33">
        <f t="shared" si="0"/>
        <v>0</v>
      </c>
    </row>
    <row r="50" spans="1:8" x14ac:dyDescent="0.25">
      <c r="A50" s="64" t="s">
        <v>615</v>
      </c>
      <c r="B50" s="29">
        <v>162</v>
      </c>
      <c r="C50" s="30" t="s">
        <v>21</v>
      </c>
      <c r="D50" s="87"/>
      <c r="E50" s="71">
        <v>18805.919999999998</v>
      </c>
      <c r="F50" s="71">
        <v>18383.080000000002</v>
      </c>
      <c r="G50" s="79">
        <f>IF(F50=0,$E50 * Indices!$C$12,$F50 * Indices!$D$12)</f>
        <v>19206.586531605626</v>
      </c>
      <c r="H50" s="33">
        <f t="shared" si="0"/>
        <v>0</v>
      </c>
    </row>
    <row r="51" spans="1:8" x14ac:dyDescent="0.25">
      <c r="A51" s="64" t="s">
        <v>616</v>
      </c>
      <c r="B51" s="29">
        <v>163</v>
      </c>
      <c r="C51" s="30" t="s">
        <v>28</v>
      </c>
      <c r="D51" s="87"/>
      <c r="E51" s="71">
        <v>32299.200000000001</v>
      </c>
      <c r="F51" s="71">
        <v>31352.49</v>
      </c>
      <c r="G51" s="79">
        <f>IF(F51=0,$E51 * Indices!$C$12,$F51 * Indices!$D$12)</f>
        <v>32756.986977497789</v>
      </c>
      <c r="H51" s="33">
        <f t="shared" si="0"/>
        <v>0</v>
      </c>
    </row>
    <row r="52" spans="1:8" x14ac:dyDescent="0.25">
      <c r="A52" s="64" t="s">
        <v>617</v>
      </c>
      <c r="B52" s="29">
        <v>164</v>
      </c>
      <c r="C52" s="30" t="s">
        <v>497</v>
      </c>
      <c r="D52" s="87"/>
      <c r="E52" s="71">
        <v>45772.77</v>
      </c>
      <c r="F52" s="71">
        <v>44292.78</v>
      </c>
      <c r="G52" s="79">
        <f>IF(F52=0,$E52 * Indices!$C$12,$F52 * Indices!$D$12)</f>
        <v>46276.962935230164</v>
      </c>
      <c r="H52" s="33">
        <f t="shared" si="0"/>
        <v>0</v>
      </c>
    </row>
    <row r="53" spans="1:8" x14ac:dyDescent="0.25">
      <c r="A53" s="64" t="s">
        <v>618</v>
      </c>
      <c r="B53" s="29">
        <v>165</v>
      </c>
      <c r="C53" s="30" t="s">
        <v>498</v>
      </c>
      <c r="D53" s="87"/>
      <c r="E53" s="71">
        <v>59255.34</v>
      </c>
      <c r="F53" s="71">
        <v>57332.78</v>
      </c>
      <c r="G53" s="79">
        <f>IF(F53=0,$E53 * Indices!$C$12,$F53 * Indices!$D$12)</f>
        <v>59901.115600188234</v>
      </c>
      <c r="H53" s="33">
        <f t="shared" si="0"/>
        <v>0</v>
      </c>
    </row>
    <row r="54" spans="1:8" x14ac:dyDescent="0.25">
      <c r="A54" s="64" t="s">
        <v>619</v>
      </c>
      <c r="B54" s="29">
        <v>166</v>
      </c>
      <c r="C54" s="30" t="s">
        <v>499</v>
      </c>
      <c r="D54" s="87"/>
      <c r="E54" s="71">
        <v>101578.66</v>
      </c>
      <c r="F54" s="71">
        <v>90428.63</v>
      </c>
      <c r="G54" s="79">
        <f>IF(F54=0,$E54 * Indices!$C$12,$F54 * Indices!$D$12)</f>
        <v>94479.559846856369</v>
      </c>
      <c r="H54" s="33">
        <f t="shared" si="0"/>
        <v>0</v>
      </c>
    </row>
    <row r="55" spans="1:8" x14ac:dyDescent="0.25">
      <c r="A55" s="64" t="s">
        <v>593</v>
      </c>
      <c r="B55" s="29">
        <v>140</v>
      </c>
      <c r="C55" s="30" t="s">
        <v>500</v>
      </c>
      <c r="D55" s="87"/>
      <c r="E55" s="71">
        <v>1570.05</v>
      </c>
      <c r="F55" s="71">
        <v>1397.95</v>
      </c>
      <c r="G55" s="79">
        <f>IF(F55=0,$E55 * Indices!$C$12,$F55 * Indices!$D$12)</f>
        <v>1460.5739430964825</v>
      </c>
      <c r="H55" s="33">
        <f t="shared" si="0"/>
        <v>0</v>
      </c>
    </row>
    <row r="56" spans="1:8" x14ac:dyDescent="0.25">
      <c r="A56" s="64" t="s">
        <v>594</v>
      </c>
      <c r="B56" s="29">
        <v>141</v>
      </c>
      <c r="C56" s="30" t="s">
        <v>501</v>
      </c>
      <c r="D56" s="87"/>
      <c r="E56" s="71">
        <v>2960.52</v>
      </c>
      <c r="F56" s="71">
        <v>3038.16</v>
      </c>
      <c r="G56" s="79">
        <f>IF(F56=0,$E56 * Indices!$C$12,$F56 * Indices!$D$12)</f>
        <v>3174.260403417868</v>
      </c>
      <c r="H56" s="33">
        <f t="shared" si="0"/>
        <v>0</v>
      </c>
    </row>
    <row r="57" spans="1:8" x14ac:dyDescent="0.25">
      <c r="A57" s="64" t="s">
        <v>595</v>
      </c>
      <c r="B57" s="29">
        <v>142</v>
      </c>
      <c r="C57" s="30" t="s">
        <v>502</v>
      </c>
      <c r="D57" s="87"/>
      <c r="E57" s="71">
        <v>5276</v>
      </c>
      <c r="F57" s="71">
        <v>5024.7</v>
      </c>
      <c r="G57" s="79">
        <f>IF(F57=0,$E57 * Indices!$C$12,$F57 * Indices!$D$12)</f>
        <v>5249.7914030379443</v>
      </c>
      <c r="H57" s="33">
        <f t="shared" si="0"/>
        <v>0</v>
      </c>
    </row>
    <row r="58" spans="1:8" x14ac:dyDescent="0.25">
      <c r="A58" s="64" t="s">
        <v>596</v>
      </c>
      <c r="B58" s="29">
        <v>143</v>
      </c>
      <c r="C58" s="30" t="s">
        <v>503</v>
      </c>
      <c r="D58" s="87"/>
      <c r="E58" s="71">
        <v>9188.98</v>
      </c>
      <c r="F58" s="71">
        <v>8901.8799999999992</v>
      </c>
      <c r="G58" s="79">
        <f>IF(F58=0,$E58 * Indices!$C$12,$F58 * Indices!$D$12)</f>
        <v>9300.6573715595787</v>
      </c>
      <c r="H58" s="33">
        <f t="shared" si="0"/>
        <v>0</v>
      </c>
    </row>
    <row r="59" spans="1:8" x14ac:dyDescent="0.25">
      <c r="A59" s="64" t="s">
        <v>597</v>
      </c>
      <c r="B59" s="29">
        <v>144</v>
      </c>
      <c r="C59" s="30" t="s">
        <v>504</v>
      </c>
      <c r="D59" s="87"/>
      <c r="E59" s="71">
        <v>16850.14</v>
      </c>
      <c r="F59" s="71">
        <v>17287.36</v>
      </c>
      <c r="G59" s="79">
        <f>IF(F59=0,$E59 * Indices!$C$12,$F59 * Indices!$D$12)</f>
        <v>18061.781580835086</v>
      </c>
      <c r="H59" s="33">
        <f t="shared" si="0"/>
        <v>0</v>
      </c>
    </row>
    <row r="60" spans="1:8" x14ac:dyDescent="0.25">
      <c r="A60" s="64" t="s">
        <v>598</v>
      </c>
      <c r="B60" s="29">
        <v>145</v>
      </c>
      <c r="C60" s="30" t="s">
        <v>505</v>
      </c>
      <c r="D60" s="87"/>
      <c r="E60" s="71">
        <v>34134.15</v>
      </c>
      <c r="F60" s="71">
        <v>31824.23</v>
      </c>
      <c r="G60" s="79">
        <f>IF(F60=0,$E60 * Indices!$C$12,$F60 * Indices!$D$12)</f>
        <v>33249.859506498353</v>
      </c>
      <c r="H60" s="33">
        <f t="shared" si="0"/>
        <v>0</v>
      </c>
    </row>
    <row r="61" spans="1:8" x14ac:dyDescent="0.25">
      <c r="A61" s="64" t="s">
        <v>599</v>
      </c>
      <c r="B61" s="29">
        <v>146</v>
      </c>
      <c r="C61" s="30" t="s">
        <v>506</v>
      </c>
      <c r="D61" s="87"/>
      <c r="E61" s="71">
        <v>46463.33</v>
      </c>
      <c r="F61" s="71">
        <v>45999.4</v>
      </c>
      <c r="G61" s="79">
        <f>IF(F61=0,$E61 * Indices!$C$12,$F61 * Indices!$D$12)</f>
        <v>48060.03436322639</v>
      </c>
      <c r="H61" s="33">
        <f t="shared" si="0"/>
        <v>0</v>
      </c>
    </row>
    <row r="62" spans="1:8" x14ac:dyDescent="0.25">
      <c r="A62" s="64" t="s">
        <v>600</v>
      </c>
      <c r="B62" s="29">
        <v>147</v>
      </c>
      <c r="C62" s="30" t="s">
        <v>507</v>
      </c>
      <c r="D62" s="87"/>
      <c r="E62" s="71">
        <v>60149.32</v>
      </c>
      <c r="F62" s="71">
        <v>59337.74</v>
      </c>
      <c r="G62" s="79">
        <f>IF(F62=0,$E62 * Indices!$C$12,$F62 * Indices!$D$12)</f>
        <v>61995.891760244544</v>
      </c>
      <c r="H62" s="33">
        <f t="shared" si="0"/>
        <v>0</v>
      </c>
    </row>
    <row r="63" spans="1:8" x14ac:dyDescent="0.25">
      <c r="A63" s="64" t="s">
        <v>601</v>
      </c>
      <c r="B63" s="29">
        <v>148</v>
      </c>
      <c r="C63" s="30" t="s">
        <v>508</v>
      </c>
      <c r="D63" s="87"/>
      <c r="E63" s="71">
        <v>103111.17</v>
      </c>
      <c r="F63" s="71">
        <v>92401.46</v>
      </c>
      <c r="G63" s="79">
        <f>IF(F63=0,$E63 * Indices!$C$12,$F63 * Indices!$D$12)</f>
        <v>96540.766679832537</v>
      </c>
      <c r="H63" s="33">
        <f t="shared" si="0"/>
        <v>0</v>
      </c>
    </row>
    <row r="64" spans="1:8" x14ac:dyDescent="0.25">
      <c r="A64" s="64" t="s">
        <v>602</v>
      </c>
      <c r="B64" s="29">
        <v>149</v>
      </c>
      <c r="C64" s="30" t="s">
        <v>509</v>
      </c>
      <c r="D64" s="87"/>
      <c r="E64" s="71">
        <v>1573.41</v>
      </c>
      <c r="F64" s="71">
        <v>1438.59</v>
      </c>
      <c r="G64" s="79">
        <f>IF(F64=0,$E64 * Indices!$C$12,$F64 * Indices!$D$12)</f>
        <v>1503.0344925062902</v>
      </c>
      <c r="H64" s="33">
        <f t="shared" si="0"/>
        <v>0</v>
      </c>
    </row>
    <row r="65" spans="1:8" x14ac:dyDescent="0.25">
      <c r="A65" s="64" t="s">
        <v>603</v>
      </c>
      <c r="B65" s="29">
        <v>150</v>
      </c>
      <c r="C65" s="30" t="s">
        <v>510</v>
      </c>
      <c r="D65" s="87"/>
      <c r="E65" s="71">
        <v>2974.54</v>
      </c>
      <c r="F65" s="71">
        <v>2708.07</v>
      </c>
      <c r="G65" s="79">
        <f>IF(F65=0,$E65 * Indices!$C$12,$F65 * Indices!$D$12)</f>
        <v>2829.3833671313646</v>
      </c>
      <c r="H65" s="33">
        <f t="shared" si="0"/>
        <v>0</v>
      </c>
    </row>
    <row r="66" spans="1:8" x14ac:dyDescent="0.25">
      <c r="A66" s="64" t="s">
        <v>604</v>
      </c>
      <c r="B66" s="29">
        <v>151</v>
      </c>
      <c r="C66" s="30" t="s">
        <v>511</v>
      </c>
      <c r="D66" s="87"/>
      <c r="E66" s="71">
        <v>5142.84</v>
      </c>
      <c r="F66" s="71">
        <v>4805.41</v>
      </c>
      <c r="G66" s="79">
        <f>IF(F66=0,$E66 * Indices!$C$12,$F66 * Indices!$D$12)</f>
        <v>5020.6778725242439</v>
      </c>
      <c r="H66" s="33">
        <f t="shared" si="0"/>
        <v>0</v>
      </c>
    </row>
    <row r="67" spans="1:8" x14ac:dyDescent="0.25">
      <c r="A67" s="64" t="s">
        <v>605</v>
      </c>
      <c r="B67" s="29">
        <v>152</v>
      </c>
      <c r="C67" s="30" t="s">
        <v>512</v>
      </c>
      <c r="D67" s="87"/>
      <c r="E67" s="71">
        <v>8784.7900000000009</v>
      </c>
      <c r="F67" s="71">
        <v>8141.3</v>
      </c>
      <c r="G67" s="79">
        <f>IF(F67=0,$E67 * Indices!$C$12,$F67 * Indices!$D$12)</f>
        <v>8506.0056818422636</v>
      </c>
      <c r="H67" s="33">
        <f t="shared" si="0"/>
        <v>0</v>
      </c>
    </row>
    <row r="68" spans="1:8" x14ac:dyDescent="0.25">
      <c r="A68" s="64" t="s">
        <v>606</v>
      </c>
      <c r="B68" s="29">
        <v>153</v>
      </c>
      <c r="C68" s="30" t="s">
        <v>513</v>
      </c>
      <c r="D68" s="87"/>
      <c r="E68" s="71">
        <v>18009.41</v>
      </c>
      <c r="F68" s="71">
        <v>16710.38</v>
      </c>
      <c r="G68" s="79">
        <f>IF(F68=0,$E68 * Indices!$C$12,$F68 * Indices!$D$12)</f>
        <v>17458.95461729003</v>
      </c>
      <c r="H68" s="33">
        <f t="shared" si="0"/>
        <v>0</v>
      </c>
    </row>
    <row r="69" spans="1:8" x14ac:dyDescent="0.25">
      <c r="A69" s="64" t="s">
        <v>607</v>
      </c>
      <c r="B69" s="29">
        <v>154</v>
      </c>
      <c r="C69" s="30" t="s">
        <v>514</v>
      </c>
      <c r="D69" s="87"/>
      <c r="E69" s="71">
        <v>31010.06</v>
      </c>
      <c r="F69" s="71">
        <v>29310.82</v>
      </c>
      <c r="G69" s="79">
        <f>IF(F69=0,$E69 * Indices!$C$12,$F69 * Indices!$D$12)</f>
        <v>30623.856320176856</v>
      </c>
      <c r="H69" s="33">
        <f t="shared" si="0"/>
        <v>0</v>
      </c>
    </row>
    <row r="70" spans="1:8" x14ac:dyDescent="0.25">
      <c r="A70" s="64" t="s">
        <v>608</v>
      </c>
      <c r="B70" s="29">
        <v>155</v>
      </c>
      <c r="C70" s="30" t="s">
        <v>515</v>
      </c>
      <c r="D70" s="87"/>
      <c r="E70" s="71">
        <v>43945.89</v>
      </c>
      <c r="F70" s="71">
        <v>40291.08</v>
      </c>
      <c r="G70" s="79">
        <f>IF(F70=0,$E70 * Indices!$C$12,$F70 * Indices!$D$12)</f>
        <v>42095.998846321985</v>
      </c>
      <c r="H70" s="33">
        <f t="shared" si="0"/>
        <v>0</v>
      </c>
    </row>
    <row r="71" spans="1:8" x14ac:dyDescent="0.25">
      <c r="A71" s="64" t="s">
        <v>609</v>
      </c>
      <c r="B71" s="29">
        <v>156</v>
      </c>
      <c r="C71" s="30" t="s">
        <v>516</v>
      </c>
      <c r="D71" s="87"/>
      <c r="E71" s="71">
        <v>56890.35</v>
      </c>
      <c r="F71" s="71">
        <v>53442.09</v>
      </c>
      <c r="G71" s="79">
        <f>IF(F71=0,$E71 * Indices!$C$12,$F71 * Indices!$D$12)</f>
        <v>55836.13442441939</v>
      </c>
      <c r="H71" s="33">
        <f t="shared" si="0"/>
        <v>0</v>
      </c>
    </row>
    <row r="72" spans="1:8" x14ac:dyDescent="0.25">
      <c r="A72" s="64" t="s">
        <v>610</v>
      </c>
      <c r="B72" s="29">
        <v>157</v>
      </c>
      <c r="C72" s="30" t="s">
        <v>517</v>
      </c>
      <c r="D72" s="87"/>
      <c r="E72" s="71">
        <v>97524.45</v>
      </c>
      <c r="F72" s="71">
        <v>81157.320000000007</v>
      </c>
      <c r="G72" s="79">
        <f>IF(F72=0,$E72 * Indices!$C$12,$F72 * Indices!$D$12)</f>
        <v>84792.923125679052</v>
      </c>
      <c r="H72" s="33">
        <f t="shared" si="0"/>
        <v>0</v>
      </c>
    </row>
    <row r="73" spans="1:8" x14ac:dyDescent="0.25">
      <c r="A73" s="64" t="s">
        <v>620</v>
      </c>
      <c r="B73" s="29">
        <v>203</v>
      </c>
      <c r="C73" s="30" t="s">
        <v>518</v>
      </c>
      <c r="D73" s="87"/>
      <c r="E73" s="71">
        <v>1763.65</v>
      </c>
      <c r="F73" s="71">
        <v>1393.75</v>
      </c>
      <c r="G73" s="79">
        <f>IF(F73=0,$E73 * Indices!$C$12,$F73 * Indices!$D$12)</f>
        <v>1456.1857957657444</v>
      </c>
      <c r="H73" s="33">
        <f t="shared" si="0"/>
        <v>0</v>
      </c>
    </row>
    <row r="74" spans="1:8" x14ac:dyDescent="0.25">
      <c r="A74" s="64" t="s">
        <v>621</v>
      </c>
      <c r="B74" s="29">
        <v>204</v>
      </c>
      <c r="C74" s="30" t="s">
        <v>519</v>
      </c>
      <c r="D74" s="87"/>
      <c r="E74" s="71">
        <v>3760.54</v>
      </c>
      <c r="F74" s="71">
        <v>2928.51</v>
      </c>
      <c r="G74" s="79">
        <f>IF(F74=0,$E74 * Indices!$C$12,$F74 * Indices!$D$12)</f>
        <v>3059.6984141761009</v>
      </c>
      <c r="H74" s="33">
        <f t="shared" si="0"/>
        <v>0</v>
      </c>
    </row>
    <row r="75" spans="1:8" x14ac:dyDescent="0.25">
      <c r="A75" s="64" t="s">
        <v>622</v>
      </c>
      <c r="B75" s="29">
        <v>205</v>
      </c>
      <c r="C75" s="30" t="s">
        <v>520</v>
      </c>
      <c r="D75" s="87"/>
      <c r="E75" s="71">
        <v>6832.52</v>
      </c>
      <c r="F75" s="71">
        <v>5429.03</v>
      </c>
      <c r="G75" s="79">
        <f>IF(F75=0,$E75 * Indices!$C$12,$F75 * Indices!$D$12)</f>
        <v>5672.2341673801602</v>
      </c>
      <c r="H75" s="33">
        <f t="shared" ref="H75:H90" si="1">G75*D75</f>
        <v>0</v>
      </c>
    </row>
    <row r="76" spans="1:8" x14ac:dyDescent="0.25">
      <c r="A76" s="64" t="s">
        <v>623</v>
      </c>
      <c r="B76" s="29">
        <v>206</v>
      </c>
      <c r="C76" s="30" t="s">
        <v>521</v>
      </c>
      <c r="D76" s="87"/>
      <c r="E76" s="71">
        <v>11921.23</v>
      </c>
      <c r="F76" s="71">
        <v>9671.99</v>
      </c>
      <c r="G76" s="79">
        <f>IF(F76=0,$E76 * Indices!$C$12,$F76 * Indices!$D$12)</f>
        <v>10105.265976529738</v>
      </c>
      <c r="H76" s="33">
        <f t="shared" si="1"/>
        <v>0</v>
      </c>
    </row>
    <row r="77" spans="1:8" x14ac:dyDescent="0.25">
      <c r="A77" s="64" t="s">
        <v>624</v>
      </c>
      <c r="B77" s="29">
        <v>207</v>
      </c>
      <c r="C77" s="30" t="s">
        <v>522</v>
      </c>
      <c r="D77" s="87"/>
      <c r="E77" s="71">
        <v>23030.94</v>
      </c>
      <c r="F77" s="71">
        <v>17828.650000000001</v>
      </c>
      <c r="G77" s="79">
        <f>IF(F77=0,$E77 * Indices!$C$12,$F77 * Indices!$D$12)</f>
        <v>18627.319740038703</v>
      </c>
      <c r="H77" s="33">
        <f t="shared" si="1"/>
        <v>0</v>
      </c>
    </row>
    <row r="78" spans="1:8" x14ac:dyDescent="0.25">
      <c r="A78" s="64" t="s">
        <v>625</v>
      </c>
      <c r="B78" s="29">
        <v>208</v>
      </c>
      <c r="C78" s="30" t="s">
        <v>523</v>
      </c>
      <c r="D78" s="87"/>
      <c r="E78" s="71">
        <v>41366.559999999998</v>
      </c>
      <c r="F78" s="71">
        <v>31421.97</v>
      </c>
      <c r="G78" s="79">
        <f>IF(F78=0,$E78 * Indices!$C$12,$F78 * Indices!$D$12)</f>
        <v>32829.579471912002</v>
      </c>
      <c r="H78" s="33">
        <f t="shared" si="1"/>
        <v>0</v>
      </c>
    </row>
    <row r="79" spans="1:8" x14ac:dyDescent="0.25">
      <c r="A79" s="64" t="s">
        <v>626</v>
      </c>
      <c r="B79" s="29">
        <v>209</v>
      </c>
      <c r="C79" s="30" t="s">
        <v>524</v>
      </c>
      <c r="D79" s="87"/>
      <c r="E79" s="71">
        <v>58081.67</v>
      </c>
      <c r="F79" s="71">
        <v>45015.28</v>
      </c>
      <c r="G79" s="79">
        <f>IF(F79=0,$E79 * Indices!$C$12,$F79 * Indices!$D$12)</f>
        <v>47031.828755815455</v>
      </c>
      <c r="H79" s="33">
        <f t="shared" si="1"/>
        <v>0</v>
      </c>
    </row>
    <row r="80" spans="1:8" x14ac:dyDescent="0.25">
      <c r="A80" s="64" t="s">
        <v>627</v>
      </c>
      <c r="B80" s="29">
        <v>210</v>
      </c>
      <c r="C80" s="30" t="s">
        <v>525</v>
      </c>
      <c r="D80" s="87"/>
      <c r="E80" s="71">
        <v>75189.89</v>
      </c>
      <c r="F80" s="71">
        <v>58608.6</v>
      </c>
      <c r="G80" s="79">
        <f>IF(F80=0,$E80 * Indices!$C$12,$F80 * Indices!$D$12)</f>
        <v>61234.088487688758</v>
      </c>
      <c r="H80" s="33">
        <f t="shared" si="1"/>
        <v>0</v>
      </c>
    </row>
    <row r="81" spans="1:13" x14ac:dyDescent="0.25">
      <c r="A81" s="64" t="s">
        <v>628</v>
      </c>
      <c r="B81" s="29">
        <v>211</v>
      </c>
      <c r="C81" s="30" t="s">
        <v>526</v>
      </c>
      <c r="D81" s="87"/>
      <c r="E81" s="71">
        <v>128894.51</v>
      </c>
      <c r="F81" s="71">
        <v>89143.26</v>
      </c>
      <c r="G81" s="79">
        <f>IF(F81=0,$E81 * Indices!$C$12,$F81 * Indices!$D$12)</f>
        <v>93136.609148163334</v>
      </c>
      <c r="H81" s="33">
        <f t="shared" si="1"/>
        <v>0</v>
      </c>
    </row>
    <row r="82" spans="1:13" x14ac:dyDescent="0.25">
      <c r="A82" s="64" t="s">
        <v>629</v>
      </c>
      <c r="B82" s="29">
        <v>212</v>
      </c>
      <c r="C82" s="30" t="s">
        <v>527</v>
      </c>
      <c r="D82" s="87"/>
      <c r="E82" s="71">
        <v>1336.66</v>
      </c>
      <c r="F82" s="71">
        <v>1413.21</v>
      </c>
      <c r="G82" s="79">
        <f>IF(F82=0,$E82 * Indices!$C$12,$F82 * Indices!$D$12)</f>
        <v>1476.5175450648305</v>
      </c>
      <c r="H82" s="33">
        <f t="shared" si="1"/>
        <v>0</v>
      </c>
    </row>
    <row r="83" spans="1:13" x14ac:dyDescent="0.25">
      <c r="A83" s="64" t="s">
        <v>630</v>
      </c>
      <c r="B83" s="29">
        <v>213</v>
      </c>
      <c r="C83" s="30" t="s">
        <v>528</v>
      </c>
      <c r="D83" s="87"/>
      <c r="E83" s="71">
        <v>2847.78</v>
      </c>
      <c r="F83" s="71">
        <v>2731.11</v>
      </c>
      <c r="G83" s="79">
        <f>IF(F83=0,$E83 * Indices!$C$12,$F83 * Indices!$D$12)</f>
        <v>2853.4554896314135</v>
      </c>
      <c r="H83" s="33">
        <f t="shared" si="1"/>
        <v>0</v>
      </c>
    </row>
    <row r="84" spans="1:13" x14ac:dyDescent="0.25">
      <c r="A84" s="64" t="s">
        <v>631</v>
      </c>
      <c r="B84" s="29">
        <v>214</v>
      </c>
      <c r="C84" s="30" t="s">
        <v>529</v>
      </c>
      <c r="D84" s="87"/>
      <c r="E84" s="71">
        <v>5365.03</v>
      </c>
      <c r="F84" s="71">
        <v>5011.8900000000003</v>
      </c>
      <c r="G84" s="79">
        <f>IF(F84=0,$E84 * Indices!$C$12,$F84 * Indices!$D$12)</f>
        <v>5236.4075536791943</v>
      </c>
      <c r="H84" s="33">
        <f t="shared" si="1"/>
        <v>0</v>
      </c>
    </row>
    <row r="85" spans="1:13" x14ac:dyDescent="0.25">
      <c r="A85" s="64" t="s">
        <v>632</v>
      </c>
      <c r="B85" s="29">
        <v>215</v>
      </c>
      <c r="C85" s="30" t="s">
        <v>530</v>
      </c>
      <c r="D85" s="87"/>
      <c r="E85" s="71">
        <v>9224.68</v>
      </c>
      <c r="F85" s="71">
        <v>8789.2099999999991</v>
      </c>
      <c r="G85" s="79">
        <f>IF(F85=0,$E85 * Indices!$C$12,$F85 * Indices!$D$12)</f>
        <v>9182.9400954276134</v>
      </c>
      <c r="H85" s="33">
        <f t="shared" si="1"/>
        <v>0</v>
      </c>
    </row>
    <row r="86" spans="1:13" x14ac:dyDescent="0.25">
      <c r="A86" s="64" t="s">
        <v>633</v>
      </c>
      <c r="B86" s="29">
        <v>216</v>
      </c>
      <c r="C86" s="30" t="s">
        <v>531</v>
      </c>
      <c r="D86" s="87"/>
      <c r="E86" s="71">
        <v>18309.09</v>
      </c>
      <c r="F86" s="71">
        <v>17201.03</v>
      </c>
      <c r="G86" s="79">
        <f>IF(F86=0,$E86 * Indices!$C$12,$F86 * Indices!$D$12)</f>
        <v>17971.584257248745</v>
      </c>
      <c r="H86" s="33">
        <f t="shared" si="1"/>
        <v>0</v>
      </c>
    </row>
    <row r="87" spans="1:13" x14ac:dyDescent="0.25">
      <c r="A87" s="64" t="s">
        <v>634</v>
      </c>
      <c r="B87" s="29">
        <v>217</v>
      </c>
      <c r="C87" s="30" t="s">
        <v>532</v>
      </c>
      <c r="D87" s="87"/>
      <c r="E87" s="71">
        <v>32498.81</v>
      </c>
      <c r="F87" s="71">
        <v>29642.84</v>
      </c>
      <c r="G87" s="79">
        <f>IF(F87=0,$E87 * Indices!$C$12,$F87 * Indices!$D$12)</f>
        <v>30970.749814641535</v>
      </c>
      <c r="H87" s="33">
        <f t="shared" si="1"/>
        <v>0</v>
      </c>
    </row>
    <row r="88" spans="1:13" x14ac:dyDescent="0.25">
      <c r="A88" s="64" t="s">
        <v>635</v>
      </c>
      <c r="B88" s="29">
        <v>218</v>
      </c>
      <c r="C88" s="30" t="s">
        <v>533</v>
      </c>
      <c r="D88" s="87"/>
      <c r="E88" s="71">
        <v>44106.03</v>
      </c>
      <c r="F88" s="71">
        <v>41872.03</v>
      </c>
      <c r="G88" s="79">
        <f>IF(F88=0,$E88 * Indices!$C$12,$F88 * Indices!$D$12)</f>
        <v>43747.770637400623</v>
      </c>
      <c r="H88" s="33">
        <f t="shared" si="1"/>
        <v>0</v>
      </c>
    </row>
    <row r="89" spans="1:13" x14ac:dyDescent="0.25">
      <c r="A89" s="64" t="s">
        <v>636</v>
      </c>
      <c r="B89" s="29">
        <v>219</v>
      </c>
      <c r="C89" s="30" t="s">
        <v>534</v>
      </c>
      <c r="D89" s="87"/>
      <c r="E89" s="71">
        <v>52521.919999999998</v>
      </c>
      <c r="F89" s="71">
        <v>53438.879999999997</v>
      </c>
      <c r="G89" s="79">
        <f>IF(F89=0,$E89 * Indices!$C$12,$F89 * Indices!$D$12)</f>
        <v>55832.780626102329</v>
      </c>
      <c r="H89" s="33">
        <f t="shared" si="1"/>
        <v>0</v>
      </c>
    </row>
    <row r="90" spans="1:13" x14ac:dyDescent="0.25">
      <c r="A90" s="64" t="s">
        <v>637</v>
      </c>
      <c r="B90" s="29">
        <v>220</v>
      </c>
      <c r="C90" s="30" t="s">
        <v>535</v>
      </c>
      <c r="D90" s="87"/>
      <c r="E90" s="71">
        <v>94769.74</v>
      </c>
      <c r="F90" s="71">
        <v>82139.63</v>
      </c>
      <c r="G90" s="79">
        <f>IF(F90=0,$E90 * Indices!$C$12,$F90 * Indices!$D$12)</f>
        <v>85819.237650549825</v>
      </c>
      <c r="H90" s="33">
        <f t="shared" si="1"/>
        <v>0</v>
      </c>
    </row>
    <row r="91" spans="1:13" ht="15.75" thickBot="1" x14ac:dyDescent="0.3">
      <c r="A91" s="13"/>
      <c r="B91" s="14"/>
      <c r="C91" s="15"/>
      <c r="D91" s="16"/>
      <c r="E91" s="17"/>
      <c r="F91" s="17"/>
      <c r="G91" s="16"/>
      <c r="H91" s="60"/>
    </row>
    <row r="92" spans="1:13" x14ac:dyDescent="0.25">
      <c r="A92" s="11" t="s">
        <v>4</v>
      </c>
      <c r="B92" s="12" t="s">
        <v>45</v>
      </c>
      <c r="C92" s="12" t="s">
        <v>5</v>
      </c>
      <c r="D92" s="12" t="s">
        <v>813</v>
      </c>
      <c r="E92" s="12" t="s">
        <v>7</v>
      </c>
      <c r="F92" s="12" t="s">
        <v>8</v>
      </c>
      <c r="G92" s="4" t="s">
        <v>470</v>
      </c>
      <c r="H92" s="5" t="s">
        <v>479</v>
      </c>
    </row>
    <row r="93" spans="1:13" x14ac:dyDescent="0.25">
      <c r="A93" s="20" t="s">
        <v>675</v>
      </c>
      <c r="B93" s="20" t="s">
        <v>647</v>
      </c>
      <c r="C93" s="20" t="s">
        <v>536</v>
      </c>
      <c r="D93" s="88"/>
      <c r="E93" s="65">
        <v>206.91</v>
      </c>
      <c r="F93" s="65">
        <v>117.17</v>
      </c>
      <c r="G93" s="79">
        <f>IF(F93=0,$E93 * Indices!$C$13,$F93 * Indices!$D$13)</f>
        <v>122.48478276577892</v>
      </c>
      <c r="H93" s="33">
        <f>G93*D93</f>
        <v>0</v>
      </c>
      <c r="I93" s="7"/>
      <c r="J93" s="7"/>
      <c r="K93" s="7"/>
      <c r="L93" s="7"/>
      <c r="M93" s="7"/>
    </row>
    <row r="94" spans="1:13" x14ac:dyDescent="0.25">
      <c r="A94" s="20" t="s">
        <v>676</v>
      </c>
      <c r="B94" s="20" t="s">
        <v>648</v>
      </c>
      <c r="C94" s="20" t="s">
        <v>537</v>
      </c>
      <c r="D94" s="88"/>
      <c r="E94" s="65">
        <v>243.78</v>
      </c>
      <c r="F94" s="65">
        <v>143.63999999999999</v>
      </c>
      <c r="G94" s="79">
        <f>IF(F94=0,$E94 * Indices!$C$13,$F94 * Indices!$D$13)</f>
        <v>150.15545102395222</v>
      </c>
      <c r="H94" s="33">
        <f t="shared" ref="H94:H120" si="2">G94*D94</f>
        <v>0</v>
      </c>
      <c r="I94" s="7"/>
      <c r="J94" s="7"/>
      <c r="K94" s="7"/>
      <c r="L94" s="7"/>
      <c r="M94" s="7"/>
    </row>
    <row r="95" spans="1:13" x14ac:dyDescent="0.25">
      <c r="A95" s="20" t="s">
        <v>677</v>
      </c>
      <c r="B95" s="20" t="s">
        <v>649</v>
      </c>
      <c r="C95" s="20" t="s">
        <v>538</v>
      </c>
      <c r="D95" s="88"/>
      <c r="E95" s="65">
        <v>296.32</v>
      </c>
      <c r="F95" s="65">
        <v>175.99</v>
      </c>
      <c r="G95" s="79">
        <f>IF(F95=0,$E95 * Indices!$C$13,$F95 * Indices!$D$13)</f>
        <v>183.97283365152711</v>
      </c>
      <c r="H95" s="33">
        <f t="shared" si="2"/>
        <v>0</v>
      </c>
      <c r="I95" s="7"/>
      <c r="J95" s="7"/>
      <c r="K95" s="7"/>
      <c r="L95" s="7"/>
      <c r="M95" s="7"/>
    </row>
    <row r="96" spans="1:13" x14ac:dyDescent="0.25">
      <c r="A96" s="20" t="s">
        <v>678</v>
      </c>
      <c r="B96" s="20" t="s">
        <v>650</v>
      </c>
      <c r="C96" s="20" t="s">
        <v>539</v>
      </c>
      <c r="D96" s="88"/>
      <c r="E96" s="65">
        <v>255.2</v>
      </c>
      <c r="F96" s="65">
        <v>206.43</v>
      </c>
      <c r="G96" s="79">
        <f>IF(F96=0,$E96 * Indices!$C$13,$F96 * Indices!$D$13)</f>
        <v>215.79357946863311</v>
      </c>
      <c r="H96" s="33">
        <f t="shared" si="2"/>
        <v>0</v>
      </c>
      <c r="I96" s="7"/>
      <c r="J96" s="7"/>
      <c r="K96" s="7"/>
      <c r="L96" s="7"/>
      <c r="M96" s="7"/>
    </row>
    <row r="97" spans="1:13" x14ac:dyDescent="0.25">
      <c r="A97" s="20" t="s">
        <v>679</v>
      </c>
      <c r="B97" s="20" t="s">
        <v>651</v>
      </c>
      <c r="C97" s="20" t="s">
        <v>540</v>
      </c>
      <c r="D97" s="88"/>
      <c r="E97" s="65">
        <v>177.61</v>
      </c>
      <c r="F97" s="65">
        <v>166.91</v>
      </c>
      <c r="G97" s="79">
        <f>IF(F97=0,$E97 * Indices!$C$13,$F97 * Indices!$D$13)</f>
        <v>174.48096860490023</v>
      </c>
      <c r="H97" s="33">
        <f t="shared" si="2"/>
        <v>0</v>
      </c>
      <c r="I97" s="7"/>
      <c r="J97" s="7"/>
      <c r="K97" s="7"/>
      <c r="L97" s="7"/>
      <c r="M97" s="7"/>
    </row>
    <row r="98" spans="1:13" x14ac:dyDescent="0.25">
      <c r="A98" s="20" t="s">
        <v>680</v>
      </c>
      <c r="B98" s="20" t="s">
        <v>652</v>
      </c>
      <c r="C98" s="20" t="s">
        <v>541</v>
      </c>
      <c r="D98" s="88"/>
      <c r="E98" s="65">
        <v>181.08</v>
      </c>
      <c r="F98" s="65">
        <v>193.38</v>
      </c>
      <c r="G98" s="79">
        <f>IF(F98=0,$E98 * Indices!$C$13,$F98 * Indices!$D$13)</f>
        <v>202.15163686307355</v>
      </c>
      <c r="H98" s="33">
        <f t="shared" si="2"/>
        <v>0</v>
      </c>
      <c r="I98" s="7"/>
      <c r="J98" s="7"/>
      <c r="K98" s="7"/>
      <c r="L98" s="7"/>
      <c r="M98" s="7"/>
    </row>
    <row r="99" spans="1:13" x14ac:dyDescent="0.25">
      <c r="A99" s="20" t="s">
        <v>681</v>
      </c>
      <c r="B99" s="20" t="s">
        <v>653</v>
      </c>
      <c r="C99" s="20" t="s">
        <v>542</v>
      </c>
      <c r="D99" s="88"/>
      <c r="E99" s="65">
        <v>323.26</v>
      </c>
      <c r="F99" s="65">
        <v>225.72</v>
      </c>
      <c r="G99" s="79">
        <f>IF(F99=0,$E99 * Indices!$C$13,$F99 * Indices!$D$13)</f>
        <v>235.95856589478208</v>
      </c>
      <c r="H99" s="33">
        <f t="shared" si="2"/>
        <v>0</v>
      </c>
      <c r="I99" s="7"/>
      <c r="J99" s="7"/>
      <c r="K99" s="7"/>
      <c r="L99" s="7"/>
      <c r="M99" s="7"/>
    </row>
    <row r="100" spans="1:13" x14ac:dyDescent="0.25">
      <c r="A100" s="20" t="s">
        <v>682</v>
      </c>
      <c r="B100" s="20" t="s">
        <v>654</v>
      </c>
      <c r="C100" s="20" t="s">
        <v>543</v>
      </c>
      <c r="D100" s="88"/>
      <c r="E100" s="65">
        <v>389.86</v>
      </c>
      <c r="F100" s="65">
        <v>256.17</v>
      </c>
      <c r="G100" s="79">
        <f>IF(F100=0,$E100 * Indices!$C$13,$F100 * Indices!$D$13)</f>
        <v>267.78976530775446</v>
      </c>
      <c r="H100" s="33">
        <f t="shared" si="2"/>
        <v>0</v>
      </c>
      <c r="I100" s="8"/>
      <c r="J100" s="8"/>
      <c r="K100" s="8"/>
      <c r="L100" s="8"/>
      <c r="M100" s="8"/>
    </row>
    <row r="101" spans="1:13" x14ac:dyDescent="0.25">
      <c r="A101" s="20" t="s">
        <v>683</v>
      </c>
      <c r="B101" s="20" t="s">
        <v>655</v>
      </c>
      <c r="C101" s="20" t="s">
        <v>544</v>
      </c>
      <c r="D101" s="88"/>
      <c r="E101" s="65">
        <v>272.10000000000002</v>
      </c>
      <c r="F101" s="65">
        <v>229.77</v>
      </c>
      <c r="G101" s="79">
        <f>IF(F101=0,$E101 * Indices!$C$13,$F101 * Indices!$D$13)</f>
        <v>240.19227222064541</v>
      </c>
      <c r="H101" s="33">
        <f t="shared" si="2"/>
        <v>0</v>
      </c>
      <c r="I101" s="8"/>
      <c r="J101" s="8"/>
      <c r="K101" s="8"/>
      <c r="L101" s="8"/>
      <c r="M101" s="8"/>
    </row>
    <row r="102" spans="1:13" x14ac:dyDescent="0.25">
      <c r="A102" s="20" t="s">
        <v>684</v>
      </c>
      <c r="B102" s="20" t="s">
        <v>656</v>
      </c>
      <c r="C102" s="20" t="s">
        <v>545</v>
      </c>
      <c r="D102" s="88"/>
      <c r="E102" s="65">
        <v>373.39</v>
      </c>
      <c r="F102" s="65">
        <v>249.25</v>
      </c>
      <c r="G102" s="79">
        <f>IF(F102=0,$E102 * Indices!$C$13,$F102 * Indices!$D$13)</f>
        <v>260.55587696825461</v>
      </c>
      <c r="H102" s="33">
        <f t="shared" si="2"/>
        <v>0</v>
      </c>
      <c r="I102" s="8"/>
      <c r="J102" s="8"/>
      <c r="K102" s="8"/>
      <c r="L102" s="8"/>
      <c r="M102" s="8"/>
    </row>
    <row r="103" spans="1:13" x14ac:dyDescent="0.25">
      <c r="A103" s="20" t="s">
        <v>685</v>
      </c>
      <c r="B103" s="20" t="s">
        <v>657</v>
      </c>
      <c r="C103" s="20" t="s">
        <v>546</v>
      </c>
      <c r="D103" s="88"/>
      <c r="E103" s="65">
        <v>351.89</v>
      </c>
      <c r="F103" s="65">
        <v>289.36</v>
      </c>
      <c r="G103" s="79">
        <f>IF(F103=0,$E103 * Indices!$C$13,$F103 * Indices!$D$13)</f>
        <v>302.48524998810097</v>
      </c>
      <c r="H103" s="33">
        <f t="shared" si="2"/>
        <v>0</v>
      </c>
      <c r="I103" s="6"/>
      <c r="J103" s="6"/>
      <c r="K103" s="6"/>
      <c r="L103" s="6"/>
      <c r="M103" s="6"/>
    </row>
    <row r="104" spans="1:13" x14ac:dyDescent="0.25">
      <c r="A104" s="20" t="s">
        <v>686</v>
      </c>
      <c r="B104" s="20" t="s">
        <v>658</v>
      </c>
      <c r="C104" s="20" t="s">
        <v>547</v>
      </c>
      <c r="D104" s="88"/>
      <c r="E104" s="65">
        <v>347.31</v>
      </c>
      <c r="F104" s="65">
        <v>339.31</v>
      </c>
      <c r="G104" s="79">
        <f>IF(F104=0,$E104 * Indices!$C$13,$F104 * Indices!$D$13)</f>
        <v>354.70096134041518</v>
      </c>
      <c r="H104" s="33">
        <f t="shared" si="2"/>
        <v>0</v>
      </c>
      <c r="I104" s="6"/>
      <c r="J104" s="6"/>
      <c r="K104" s="6"/>
      <c r="L104" s="6"/>
      <c r="M104" s="6"/>
    </row>
    <row r="105" spans="1:13" x14ac:dyDescent="0.25">
      <c r="A105" s="20" t="s">
        <v>687</v>
      </c>
      <c r="B105" s="20" t="s">
        <v>659</v>
      </c>
      <c r="C105" s="20" t="s">
        <v>548</v>
      </c>
      <c r="D105" s="88"/>
      <c r="E105" s="65">
        <v>333.98</v>
      </c>
      <c r="F105" s="65">
        <v>304.05</v>
      </c>
      <c r="G105" s="79">
        <f>IF(F105=0,$E105 * Indices!$C$13,$F105 * Indices!$D$13)</f>
        <v>317.84158231573849</v>
      </c>
      <c r="H105" s="33">
        <f t="shared" si="2"/>
        <v>0</v>
      </c>
      <c r="I105" s="6"/>
      <c r="J105" s="6"/>
      <c r="K105" s="6"/>
      <c r="L105" s="6"/>
      <c r="M105" s="6"/>
    </row>
    <row r="106" spans="1:13" x14ac:dyDescent="0.25">
      <c r="A106" s="20" t="s">
        <v>688</v>
      </c>
      <c r="B106" s="20" t="s">
        <v>660</v>
      </c>
      <c r="C106" s="20" t="s">
        <v>549</v>
      </c>
      <c r="D106" s="88"/>
      <c r="E106" s="65">
        <v>325.42</v>
      </c>
      <c r="F106" s="65">
        <v>320.97000000000003</v>
      </c>
      <c r="G106" s="79">
        <f>IF(F106=0,$E106 * Indices!$C$13,$F106 * Indices!$D$13)</f>
        <v>335.52906652156747</v>
      </c>
      <c r="H106" s="33">
        <f t="shared" si="2"/>
        <v>0</v>
      </c>
      <c r="I106" s="6"/>
      <c r="J106" s="6"/>
      <c r="K106" s="6"/>
      <c r="L106" s="6"/>
      <c r="M106" s="6"/>
    </row>
    <row r="107" spans="1:13" x14ac:dyDescent="0.25">
      <c r="A107" s="20" t="s">
        <v>689</v>
      </c>
      <c r="B107" s="20" t="s">
        <v>661</v>
      </c>
      <c r="C107" s="20" t="s">
        <v>550</v>
      </c>
      <c r="D107" s="88"/>
      <c r="E107" s="65">
        <v>395.71</v>
      </c>
      <c r="F107" s="65">
        <v>355.33</v>
      </c>
      <c r="G107" s="79">
        <f>IF(F107=0,$E107 * Indices!$C$13,$F107 * Indices!$D$13)</f>
        <v>371.44762191827448</v>
      </c>
      <c r="H107" s="33">
        <f t="shared" si="2"/>
        <v>0</v>
      </c>
      <c r="I107" s="6"/>
      <c r="J107" s="6"/>
      <c r="K107" s="6"/>
      <c r="L107" s="6"/>
      <c r="M107" s="6"/>
    </row>
    <row r="108" spans="1:13" x14ac:dyDescent="0.25">
      <c r="A108" s="20" t="s">
        <v>690</v>
      </c>
      <c r="B108" s="20" t="s">
        <v>662</v>
      </c>
      <c r="C108" s="20" t="s">
        <v>551</v>
      </c>
      <c r="D108" s="88"/>
      <c r="E108" s="65">
        <v>427.3</v>
      </c>
      <c r="F108" s="65">
        <v>390.81</v>
      </c>
      <c r="G108" s="79">
        <f>IF(F108=0,$E108 * Indices!$C$13,$F108 * Indices!$D$13)</f>
        <v>408.53698005201039</v>
      </c>
      <c r="H108" s="33">
        <f t="shared" si="2"/>
        <v>0</v>
      </c>
      <c r="I108" s="6"/>
      <c r="J108" s="6"/>
      <c r="K108" s="6"/>
      <c r="L108" s="6"/>
      <c r="M108" s="6"/>
    </row>
    <row r="109" spans="1:13" x14ac:dyDescent="0.25">
      <c r="A109" s="20" t="s">
        <v>691</v>
      </c>
      <c r="B109" s="20" t="s">
        <v>663</v>
      </c>
      <c r="C109" s="20" t="s">
        <v>552</v>
      </c>
      <c r="D109" s="88"/>
      <c r="E109" s="65">
        <v>351.17</v>
      </c>
      <c r="F109" s="65">
        <v>377.91</v>
      </c>
      <c r="G109" s="79">
        <f>IF(F109=0,$E109 * Indices!$C$13,$F109 * Indices!$D$13)</f>
        <v>395.05184138444582</v>
      </c>
      <c r="H109" s="33">
        <f t="shared" si="2"/>
        <v>0</v>
      </c>
      <c r="I109" s="6"/>
      <c r="J109" s="6"/>
      <c r="K109" s="6"/>
      <c r="L109" s="6"/>
      <c r="M109" s="6"/>
    </row>
    <row r="110" spans="1:13" x14ac:dyDescent="0.25">
      <c r="A110" s="20" t="s">
        <v>692</v>
      </c>
      <c r="B110" s="20" t="s">
        <v>664</v>
      </c>
      <c r="C110" s="20" t="s">
        <v>553</v>
      </c>
      <c r="D110" s="88"/>
      <c r="E110" s="65">
        <v>392.17</v>
      </c>
      <c r="F110" s="65">
        <v>386.66</v>
      </c>
      <c r="G110" s="79">
        <f>IF(F110=0,$E110 * Indices!$C$13,$F110 * Indices!$D$13)</f>
        <v>404.19873776748381</v>
      </c>
      <c r="H110" s="33">
        <f t="shared" si="2"/>
        <v>0</v>
      </c>
      <c r="I110" s="6"/>
      <c r="J110" s="6"/>
      <c r="K110" s="6"/>
      <c r="L110" s="6"/>
      <c r="M110" s="6"/>
    </row>
    <row r="111" spans="1:13" x14ac:dyDescent="0.25">
      <c r="A111" s="20" t="s">
        <v>693</v>
      </c>
      <c r="B111" s="20" t="s">
        <v>665</v>
      </c>
      <c r="C111" s="20" t="s">
        <v>554</v>
      </c>
      <c r="D111" s="88"/>
      <c r="E111" s="65">
        <v>408.98</v>
      </c>
      <c r="F111" s="65">
        <v>419.26</v>
      </c>
      <c r="G111" s="79">
        <f>IF(F111=0,$E111 * Indices!$C$13,$F111 * Indices!$D$13)</f>
        <v>438.27746029171686</v>
      </c>
      <c r="H111" s="33">
        <f t="shared" si="2"/>
        <v>0</v>
      </c>
      <c r="I111" s="6"/>
      <c r="J111" s="6"/>
      <c r="K111" s="6"/>
      <c r="L111" s="6"/>
      <c r="M111" s="6"/>
    </row>
    <row r="112" spans="1:13" x14ac:dyDescent="0.25">
      <c r="A112" s="20" t="s">
        <v>694</v>
      </c>
      <c r="B112" s="20" t="s">
        <v>666</v>
      </c>
      <c r="C112" s="20" t="s">
        <v>555</v>
      </c>
      <c r="D112" s="88"/>
      <c r="E112" s="65">
        <v>417.88</v>
      </c>
      <c r="F112" s="65">
        <v>461.63</v>
      </c>
      <c r="G112" s="79">
        <f>IF(F112=0,$E112 * Indices!$C$13,$F112 * Indices!$D$13)</f>
        <v>482.56934597735358</v>
      </c>
      <c r="H112" s="33">
        <f t="shared" si="2"/>
        <v>0</v>
      </c>
      <c r="I112" s="6"/>
      <c r="J112" s="6"/>
      <c r="K112" s="6"/>
      <c r="L112" s="6"/>
      <c r="M112" s="6"/>
    </row>
    <row r="113" spans="1:13" x14ac:dyDescent="0.25">
      <c r="A113" s="20" t="s">
        <v>695</v>
      </c>
      <c r="B113" s="20" t="s">
        <v>667</v>
      </c>
      <c r="C113" s="20" t="s">
        <v>556</v>
      </c>
      <c r="D113" s="88"/>
      <c r="E113" s="65">
        <v>399.78</v>
      </c>
      <c r="F113" s="65">
        <v>431.91</v>
      </c>
      <c r="G113" s="79">
        <f>IF(F113=0,$E113 * Indices!$C$13,$F113 * Indices!$D$13)</f>
        <v>451.50125906262332</v>
      </c>
      <c r="H113" s="33">
        <f t="shared" si="2"/>
        <v>0</v>
      </c>
      <c r="I113" s="6"/>
      <c r="J113" s="6"/>
      <c r="K113" s="6"/>
      <c r="L113" s="6"/>
      <c r="M113" s="6"/>
    </row>
    <row r="114" spans="1:13" x14ac:dyDescent="0.25">
      <c r="A114" s="20" t="s">
        <v>696</v>
      </c>
      <c r="B114" s="20" t="s">
        <v>668</v>
      </c>
      <c r="C114" s="20" t="s">
        <v>557</v>
      </c>
      <c r="D114" s="88"/>
      <c r="E114" s="65">
        <v>403.51</v>
      </c>
      <c r="F114" s="65">
        <v>454.4</v>
      </c>
      <c r="G114" s="79">
        <f>IF(F114=0,$E114 * Indices!$C$13,$F114 * Indices!$D$13)</f>
        <v>475.01139616599761</v>
      </c>
      <c r="H114" s="33">
        <f t="shared" si="2"/>
        <v>0</v>
      </c>
      <c r="I114" s="6"/>
      <c r="J114" s="6"/>
      <c r="K114" s="6"/>
      <c r="L114" s="6"/>
      <c r="M114" s="6"/>
    </row>
    <row r="115" spans="1:13" x14ac:dyDescent="0.25">
      <c r="A115" s="20" t="s">
        <v>697</v>
      </c>
      <c r="B115" s="20" t="s">
        <v>669</v>
      </c>
      <c r="C115" s="20" t="s">
        <v>558</v>
      </c>
      <c r="D115" s="88"/>
      <c r="E115" s="65">
        <v>467.91</v>
      </c>
      <c r="F115" s="65">
        <v>466.81</v>
      </c>
      <c r="G115" s="79">
        <f>IF(F115=0,$E115 * Indices!$C$13,$F115 * Indices!$D$13)</f>
        <v>487.98430863611213</v>
      </c>
      <c r="H115" s="33">
        <f t="shared" si="2"/>
        <v>0</v>
      </c>
      <c r="I115" s="6"/>
      <c r="J115" s="6"/>
      <c r="K115" s="6"/>
      <c r="L115" s="6"/>
      <c r="M115" s="6"/>
    </row>
    <row r="116" spans="1:13" x14ac:dyDescent="0.25">
      <c r="A116" s="20" t="s">
        <v>698</v>
      </c>
      <c r="B116" s="20" t="s">
        <v>670</v>
      </c>
      <c r="C116" s="63" t="s">
        <v>559</v>
      </c>
      <c r="D116" s="88"/>
      <c r="E116" s="65">
        <v>587.15</v>
      </c>
      <c r="F116" s="65">
        <v>606.88</v>
      </c>
      <c r="G116" s="79">
        <f>IF(F116=0,$E116 * Indices!$C$13,$F116 * Indices!$D$13)</f>
        <v>634.40782593578479</v>
      </c>
      <c r="H116" s="33">
        <f t="shared" si="2"/>
        <v>0</v>
      </c>
      <c r="I116" s="6"/>
      <c r="J116" s="6"/>
      <c r="K116" s="6"/>
      <c r="L116" s="6"/>
      <c r="M116" s="6"/>
    </row>
    <row r="117" spans="1:13" x14ac:dyDescent="0.25">
      <c r="A117" s="20" t="s">
        <v>699</v>
      </c>
      <c r="B117" s="20" t="s">
        <v>671</v>
      </c>
      <c r="C117" s="63" t="s">
        <v>560</v>
      </c>
      <c r="D117" s="88"/>
      <c r="E117" s="65">
        <v>542.71</v>
      </c>
      <c r="F117" s="65">
        <v>636.01</v>
      </c>
      <c r="G117" s="79">
        <f>IF(F117=0,$E117 * Indices!$C$13,$F117 * Indices!$D$13)</f>
        <v>664.85915069440171</v>
      </c>
      <c r="H117" s="33">
        <f t="shared" si="2"/>
        <v>0</v>
      </c>
      <c r="I117" s="6"/>
      <c r="J117" s="6"/>
      <c r="K117" s="6"/>
      <c r="L117" s="6"/>
      <c r="M117" s="6"/>
    </row>
    <row r="118" spans="1:13" x14ac:dyDescent="0.25">
      <c r="A118" s="20" t="s">
        <v>700</v>
      </c>
      <c r="B118" s="20" t="s">
        <v>672</v>
      </c>
      <c r="C118" s="63" t="s">
        <v>561</v>
      </c>
      <c r="D118" s="88"/>
      <c r="E118" s="65">
        <v>530.20000000000005</v>
      </c>
      <c r="F118" s="65">
        <v>579.57000000000005</v>
      </c>
      <c r="G118" s="79">
        <f>IF(F118=0,$E118 * Indices!$C$13,$F118 * Indices!$D$13)</f>
        <v>605.85905562483993</v>
      </c>
      <c r="H118" s="33">
        <f t="shared" si="2"/>
        <v>0</v>
      </c>
      <c r="I118" s="6"/>
      <c r="J118" s="6"/>
      <c r="K118" s="6"/>
      <c r="L118" s="6"/>
      <c r="M118" s="6"/>
    </row>
    <row r="119" spans="1:13" x14ac:dyDescent="0.25">
      <c r="A119" s="20" t="s">
        <v>701</v>
      </c>
      <c r="B119" s="20" t="s">
        <v>673</v>
      </c>
      <c r="C119" s="20" t="s">
        <v>562</v>
      </c>
      <c r="D119" s="88"/>
      <c r="E119" s="65">
        <v>473.44</v>
      </c>
      <c r="F119" s="65">
        <v>547.05999999999995</v>
      </c>
      <c r="G119" s="79">
        <f>IF(F119=0,$E119 * Indices!$C$13,$F119 * Indices!$D$13)</f>
        <v>571.87441546340369</v>
      </c>
      <c r="H119" s="33">
        <f t="shared" si="2"/>
        <v>0</v>
      </c>
      <c r="I119" s="6"/>
      <c r="J119" s="6"/>
      <c r="K119" s="6"/>
      <c r="L119" s="6"/>
      <c r="M119" s="6"/>
    </row>
    <row r="120" spans="1:13" ht="15.75" thickBot="1" x14ac:dyDescent="0.3">
      <c r="A120" s="20" t="s">
        <v>702</v>
      </c>
      <c r="B120" s="20" t="s">
        <v>674</v>
      </c>
      <c r="C120" s="20" t="s">
        <v>563</v>
      </c>
      <c r="D120" s="88"/>
      <c r="E120" s="70">
        <v>719.24</v>
      </c>
      <c r="F120" s="70">
        <v>773.8</v>
      </c>
      <c r="G120" s="80">
        <f>IF(F120=0,$E120 * Indices!$C$13,$F120 * Indices!$D$13)</f>
        <v>808.89924813655136</v>
      </c>
      <c r="H120" s="34">
        <f t="shared" si="2"/>
        <v>0</v>
      </c>
      <c r="I120" s="6"/>
      <c r="J120" s="6"/>
      <c r="K120" s="6"/>
      <c r="L120" s="6"/>
      <c r="M120" s="6"/>
    </row>
    <row r="121" spans="1:13" ht="15.75" thickBot="1" x14ac:dyDescent="0.3">
      <c r="A121" s="13"/>
      <c r="B121" s="14"/>
      <c r="C121" s="15"/>
      <c r="D121" s="16"/>
      <c r="E121" s="17"/>
      <c r="F121" s="17"/>
      <c r="G121" s="16"/>
      <c r="H121" s="60"/>
    </row>
    <row r="122" spans="1:13" x14ac:dyDescent="0.25">
      <c r="A122" s="67" t="s">
        <v>4</v>
      </c>
      <c r="B122" s="68" t="s">
        <v>45</v>
      </c>
      <c r="C122" s="12" t="s">
        <v>5</v>
      </c>
      <c r="D122" s="12" t="s">
        <v>811</v>
      </c>
      <c r="E122" s="12" t="s">
        <v>7</v>
      </c>
      <c r="F122" s="12" t="s">
        <v>8</v>
      </c>
      <c r="G122" s="4" t="s">
        <v>470</v>
      </c>
      <c r="H122" s="5" t="s">
        <v>479</v>
      </c>
    </row>
    <row r="123" spans="1:13" x14ac:dyDescent="0.25">
      <c r="A123" s="69" t="s">
        <v>708</v>
      </c>
      <c r="B123" s="69" t="s">
        <v>707</v>
      </c>
      <c r="C123" s="63" t="s">
        <v>564</v>
      </c>
      <c r="D123" s="88"/>
      <c r="E123" s="65">
        <v>21.69</v>
      </c>
      <c r="F123" s="65">
        <v>22.24</v>
      </c>
      <c r="G123" s="79">
        <f>IF(F123=0,$E123 * Indices!$C$12,$F123 * Indices!$D$12)</f>
        <v>23.236284913241366</v>
      </c>
      <c r="H123" s="33">
        <f>G123*D123</f>
        <v>0</v>
      </c>
      <c r="I123" s="6"/>
      <c r="J123" s="6"/>
      <c r="K123" s="6"/>
    </row>
    <row r="124" spans="1:13" x14ac:dyDescent="0.25">
      <c r="A124" s="69" t="s">
        <v>703</v>
      </c>
      <c r="B124" s="69" t="s">
        <v>39</v>
      </c>
      <c r="C124" s="63" t="s">
        <v>566</v>
      </c>
      <c r="D124" s="88"/>
      <c r="E124" s="65">
        <v>366.59</v>
      </c>
      <c r="F124" s="65">
        <v>226.61</v>
      </c>
      <c r="G124" s="79">
        <f>IF(F124=0,$E124 * Indices!$C$12,$F124 * Indices!$D$12)</f>
        <v>236.76144443298679</v>
      </c>
      <c r="H124" s="33">
        <f t="shared" ref="H124:H138" si="3">G124*D124</f>
        <v>0</v>
      </c>
      <c r="I124" s="6"/>
      <c r="J124" s="6"/>
      <c r="K124" s="6"/>
    </row>
    <row r="125" spans="1:13" x14ac:dyDescent="0.25">
      <c r="A125" s="69" t="s">
        <v>705</v>
      </c>
      <c r="B125" s="69" t="s">
        <v>706</v>
      </c>
      <c r="C125" s="63" t="s">
        <v>565</v>
      </c>
      <c r="D125" s="88"/>
      <c r="E125" s="65">
        <v>31.81</v>
      </c>
      <c r="F125" s="65">
        <v>32.39</v>
      </c>
      <c r="G125" s="79">
        <f>IF(F125=0,$E125 * Indices!$C$12,$F125 * Indices!$D$12)</f>
        <v>33.840974295858267</v>
      </c>
      <c r="H125" s="33">
        <f t="shared" si="3"/>
        <v>0</v>
      </c>
      <c r="I125" s="6"/>
      <c r="J125" s="6"/>
      <c r="K125" s="6"/>
    </row>
    <row r="126" spans="1:13" x14ac:dyDescent="0.25">
      <c r="A126" s="69" t="s">
        <v>704</v>
      </c>
      <c r="B126" s="69" t="s">
        <v>40</v>
      </c>
      <c r="C126" s="63" t="s">
        <v>567</v>
      </c>
      <c r="D126" s="88"/>
      <c r="E126" s="65">
        <v>21.4</v>
      </c>
      <c r="F126" s="65">
        <v>21.79</v>
      </c>
      <c r="G126" s="79">
        <f>IF(F126=0,$E126 * Indices!$C$12,$F126 * Indices!$D$12)</f>
        <v>22.766126270662291</v>
      </c>
      <c r="H126" s="33">
        <f t="shared" si="3"/>
        <v>0</v>
      </c>
      <c r="I126" s="6"/>
      <c r="J126" s="6"/>
      <c r="K126" s="6"/>
    </row>
    <row r="127" spans="1:13" x14ac:dyDescent="0.25">
      <c r="A127" s="69" t="s">
        <v>720</v>
      </c>
      <c r="B127" s="69" t="s">
        <v>715</v>
      </c>
      <c r="C127" s="63" t="s">
        <v>709</v>
      </c>
      <c r="D127" s="88"/>
      <c r="E127" s="65">
        <v>33.18</v>
      </c>
      <c r="F127" s="65">
        <v>33.520000000000003</v>
      </c>
      <c r="G127" s="79">
        <f>IF(F127=0,$E127 * Indices!$C$12,$F127 * Indices!$D$12)</f>
        <v>35.0215948872235</v>
      </c>
      <c r="H127" s="33">
        <f t="shared" si="3"/>
        <v>0</v>
      </c>
    </row>
    <row r="128" spans="1:13" x14ac:dyDescent="0.25">
      <c r="A128" s="69" t="s">
        <v>721</v>
      </c>
      <c r="B128" s="69" t="s">
        <v>714</v>
      </c>
      <c r="C128" s="63" t="s">
        <v>710</v>
      </c>
      <c r="D128" s="88"/>
      <c r="E128" s="65">
        <v>33.18</v>
      </c>
      <c r="F128" s="65">
        <v>33.520000000000003</v>
      </c>
      <c r="G128" s="79">
        <f>IF(F128=0,$E128 * Indices!$C$12,$F128 * Indices!$D$12)</f>
        <v>35.0215948872235</v>
      </c>
      <c r="H128" s="33">
        <f t="shared" si="3"/>
        <v>0</v>
      </c>
    </row>
    <row r="129" spans="1:8" x14ac:dyDescent="0.25">
      <c r="A129" s="69" t="s">
        <v>722</v>
      </c>
      <c r="B129" s="69" t="s">
        <v>716</v>
      </c>
      <c r="C129" s="63" t="s">
        <v>711</v>
      </c>
      <c r="D129" s="88"/>
      <c r="E129" s="65">
        <v>33.18</v>
      </c>
      <c r="F129" s="65">
        <v>33.520000000000003</v>
      </c>
      <c r="G129" s="79">
        <f>IF(F129=0,$E129 * Indices!$C$12,$F129 * Indices!$D$12)</f>
        <v>35.0215948872235</v>
      </c>
      <c r="H129" s="33">
        <f t="shared" si="3"/>
        <v>0</v>
      </c>
    </row>
    <row r="130" spans="1:8" x14ac:dyDescent="0.25">
      <c r="A130" s="69" t="s">
        <v>723</v>
      </c>
      <c r="B130" s="69" t="s">
        <v>718</v>
      </c>
      <c r="C130" s="63" t="s">
        <v>712</v>
      </c>
      <c r="D130" s="88"/>
      <c r="E130" s="65">
        <v>33.18</v>
      </c>
      <c r="F130" s="65">
        <v>33.520000000000003</v>
      </c>
      <c r="G130" s="79">
        <f>IF(F130=0,$E130 * Indices!$C$12,$F130 * Indices!$D$12)</f>
        <v>35.0215948872235</v>
      </c>
      <c r="H130" s="33">
        <f t="shared" si="3"/>
        <v>0</v>
      </c>
    </row>
    <row r="131" spans="1:8" x14ac:dyDescent="0.25">
      <c r="A131" s="69" t="s">
        <v>724</v>
      </c>
      <c r="B131" s="69" t="s">
        <v>719</v>
      </c>
      <c r="C131" s="63" t="s">
        <v>713</v>
      </c>
      <c r="D131" s="88"/>
      <c r="E131" s="65">
        <v>33.18</v>
      </c>
      <c r="F131" s="65">
        <v>33.520000000000003</v>
      </c>
      <c r="G131" s="79">
        <f>IF(F131=0,$E131 * Indices!$C$12,$F131 * Indices!$D$12)</f>
        <v>35.0215948872235</v>
      </c>
      <c r="H131" s="33">
        <f t="shared" si="3"/>
        <v>0</v>
      </c>
    </row>
    <row r="132" spans="1:8" x14ac:dyDescent="0.25">
      <c r="A132" s="69" t="s">
        <v>734</v>
      </c>
      <c r="B132" s="69" t="s">
        <v>730</v>
      </c>
      <c r="C132" s="63" t="s">
        <v>725</v>
      </c>
      <c r="D132" s="88"/>
      <c r="E132" s="65">
        <v>30.79</v>
      </c>
      <c r="F132" s="65">
        <v>30.1</v>
      </c>
      <c r="G132" s="79">
        <f>IF(F132=0,$E132 * Indices!$C$12,$F132 * Indices!$D$12)</f>
        <v>31.448389203622536</v>
      </c>
      <c r="H132" s="33">
        <f t="shared" si="3"/>
        <v>0</v>
      </c>
    </row>
    <row r="133" spans="1:8" x14ac:dyDescent="0.25">
      <c r="A133" s="69" t="s">
        <v>735</v>
      </c>
      <c r="B133" s="69" t="s">
        <v>731</v>
      </c>
      <c r="C133" s="63" t="s">
        <v>726</v>
      </c>
      <c r="D133" s="88"/>
      <c r="E133" s="65">
        <v>30.79</v>
      </c>
      <c r="F133" s="65">
        <v>30.1</v>
      </c>
      <c r="G133" s="79">
        <f>IF(F133=0,$E133 * Indices!$C$12,$F133 * Indices!$D$12)</f>
        <v>31.448389203622536</v>
      </c>
      <c r="H133" s="33">
        <f t="shared" si="3"/>
        <v>0</v>
      </c>
    </row>
    <row r="134" spans="1:8" x14ac:dyDescent="0.25">
      <c r="A134" s="69" t="s">
        <v>736</v>
      </c>
      <c r="B134" s="69" t="s">
        <v>717</v>
      </c>
      <c r="C134" s="63" t="s">
        <v>727</v>
      </c>
      <c r="D134" s="88"/>
      <c r="E134" s="65">
        <v>30.79</v>
      </c>
      <c r="F134" s="65">
        <v>30.1</v>
      </c>
      <c r="G134" s="79">
        <f>IF(F134=0,$E134 * Indices!$C$12,$F134 * Indices!$D$12)</f>
        <v>31.448389203622536</v>
      </c>
      <c r="H134" s="33">
        <f t="shared" si="3"/>
        <v>0</v>
      </c>
    </row>
    <row r="135" spans="1:8" x14ac:dyDescent="0.25">
      <c r="A135" s="69" t="s">
        <v>737</v>
      </c>
      <c r="B135" s="69" t="s">
        <v>732</v>
      </c>
      <c r="C135" s="63" t="s">
        <v>728</v>
      </c>
      <c r="D135" s="88"/>
      <c r="E135" s="65">
        <v>30.79</v>
      </c>
      <c r="F135" s="65">
        <v>30.1</v>
      </c>
      <c r="G135" s="79">
        <f>IF(F135=0,$E135 * Indices!$C$12,$F135 * Indices!$D$12)</f>
        <v>31.448389203622536</v>
      </c>
      <c r="H135" s="33">
        <f t="shared" si="3"/>
        <v>0</v>
      </c>
    </row>
    <row r="136" spans="1:8" x14ac:dyDescent="0.25">
      <c r="A136" s="69" t="s">
        <v>738</v>
      </c>
      <c r="B136" s="69" t="s">
        <v>733</v>
      </c>
      <c r="C136" s="63" t="s">
        <v>729</v>
      </c>
      <c r="D136" s="88"/>
      <c r="E136" s="65">
        <v>30.79</v>
      </c>
      <c r="F136" s="65">
        <v>30.1</v>
      </c>
      <c r="G136" s="79">
        <f>IF(F136=0,$E136 * Indices!$C$12,$F136 * Indices!$D$12)</f>
        <v>31.448389203622536</v>
      </c>
      <c r="H136" s="33">
        <f t="shared" si="3"/>
        <v>0</v>
      </c>
    </row>
    <row r="137" spans="1:8" x14ac:dyDescent="0.25">
      <c r="A137" s="69">
        <v>198370</v>
      </c>
      <c r="B137" s="66" t="s">
        <v>739</v>
      </c>
      <c r="C137" s="63" t="s">
        <v>569</v>
      </c>
      <c r="D137" s="88"/>
      <c r="E137" s="65">
        <v>219.21</v>
      </c>
      <c r="F137" s="65">
        <v>223.18</v>
      </c>
      <c r="G137" s="79">
        <f>IF(F137=0,$E137 * Indices!$C$12,$F137 * Indices!$D$12)</f>
        <v>233.17779077955075</v>
      </c>
      <c r="H137" s="33">
        <f t="shared" si="3"/>
        <v>0</v>
      </c>
    </row>
    <row r="138" spans="1:8" x14ac:dyDescent="0.25">
      <c r="A138" s="69" t="s">
        <v>42</v>
      </c>
      <c r="B138" s="69" t="s">
        <v>41</v>
      </c>
      <c r="C138" s="63" t="s">
        <v>568</v>
      </c>
      <c r="D138" s="88"/>
      <c r="E138" s="65">
        <v>701.4</v>
      </c>
      <c r="F138" s="65">
        <v>714.29</v>
      </c>
      <c r="G138" s="79">
        <f>IF(F138=0,$E138 * Indices!$C$12,$F138 * Indices!$D$12)</f>
        <v>746.28803735068232</v>
      </c>
      <c r="H138" s="33">
        <f t="shared" si="3"/>
        <v>0</v>
      </c>
    </row>
    <row r="139" spans="1:8" x14ac:dyDescent="0.25">
      <c r="A139" s="15"/>
      <c r="B139" s="14"/>
      <c r="C139" s="15"/>
      <c r="D139" s="16"/>
      <c r="E139" s="17"/>
      <c r="F139" s="17"/>
      <c r="G139" s="18"/>
    </row>
  </sheetData>
  <sheetProtection algorithmName="SHA-512" hashValue="RqQHnNzix9Wv5j7g8ZlA0RY20bsU1DXJFevnYUvDfGNYqDPMsRGeJmQpFZDezspIn+dtu/yhXwDOM18Zd9Krgg==" saltValue="+vE5bJsV4Zqk/k/Xvah1Yw==" spinCount="100000" sheet="1" objects="1" scenarios="1"/>
  <dataValidations count="1">
    <dataValidation type="whole" operator="greaterThan" allowBlank="1" showInputMessage="1" showErrorMessage="1" sqref="B7 D10 D10:D90 D93:D120 D123:D138">
      <formula1>-1</formula1>
    </dataValidation>
  </dataValidations>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5"/>
  <sheetViews>
    <sheetView workbookViewId="0"/>
  </sheetViews>
  <sheetFormatPr defaultRowHeight="15" x14ac:dyDescent="0.25"/>
  <cols>
    <col min="1" max="1" width="15.85546875" bestFit="1" customWidth="1"/>
    <col min="2" max="2" width="21.5703125" bestFit="1" customWidth="1"/>
    <col min="3" max="3" width="16.5703125" bestFit="1" customWidth="1"/>
    <col min="4" max="4" width="67.140625" bestFit="1" customWidth="1"/>
    <col min="5" max="5" width="63.85546875" bestFit="1" customWidth="1"/>
    <col min="6" max="6" width="21.5703125" bestFit="1" customWidth="1"/>
    <col min="7" max="7" width="16" bestFit="1" customWidth="1"/>
    <col min="8" max="8" width="20.140625" bestFit="1" customWidth="1"/>
  </cols>
  <sheetData>
    <row r="1" spans="1:8" x14ac:dyDescent="0.25">
      <c r="A1" s="1" t="s">
        <v>47</v>
      </c>
      <c r="B1" s="4" t="s">
        <v>424</v>
      </c>
      <c r="C1" s="4" t="s">
        <v>425</v>
      </c>
      <c r="D1" s="4" t="s">
        <v>436</v>
      </c>
      <c r="E1" s="4" t="s">
        <v>445</v>
      </c>
      <c r="F1" s="4" t="s">
        <v>6</v>
      </c>
      <c r="G1" s="4" t="s">
        <v>446</v>
      </c>
      <c r="H1" s="5" t="s">
        <v>453</v>
      </c>
    </row>
    <row r="2" spans="1:8" x14ac:dyDescent="0.25">
      <c r="A2" s="19" t="s">
        <v>48</v>
      </c>
      <c r="B2" s="20" t="s">
        <v>423</v>
      </c>
      <c r="C2" s="20" t="s">
        <v>426</v>
      </c>
      <c r="D2" s="20" t="s">
        <v>434</v>
      </c>
      <c r="E2" s="20" t="s">
        <v>437</v>
      </c>
      <c r="F2" s="88"/>
      <c r="G2" s="79">
        <v>105.62</v>
      </c>
      <c r="H2" s="23">
        <f t="shared" ref="H2:H65" si="0">G2*F2</f>
        <v>0</v>
      </c>
    </row>
    <row r="3" spans="1:8" x14ac:dyDescent="0.25">
      <c r="A3" s="19" t="s">
        <v>49</v>
      </c>
      <c r="B3" s="20" t="s">
        <v>423</v>
      </c>
      <c r="C3" s="20" t="s">
        <v>426</v>
      </c>
      <c r="D3" s="20" t="s">
        <v>435</v>
      </c>
      <c r="E3" s="20" t="s">
        <v>437</v>
      </c>
      <c r="F3" s="88"/>
      <c r="G3" s="79">
        <v>86.71</v>
      </c>
      <c r="H3" s="23">
        <f t="shared" si="0"/>
        <v>0</v>
      </c>
    </row>
    <row r="4" spans="1:8" x14ac:dyDescent="0.25">
      <c r="A4" s="19" t="s">
        <v>50</v>
      </c>
      <c r="B4" s="20" t="s">
        <v>423</v>
      </c>
      <c r="C4" s="20" t="s">
        <v>426</v>
      </c>
      <c r="D4" s="20" t="s">
        <v>434</v>
      </c>
      <c r="E4" s="20" t="s">
        <v>438</v>
      </c>
      <c r="F4" s="88"/>
      <c r="G4" s="79">
        <v>201.17</v>
      </c>
      <c r="H4" s="23">
        <f t="shared" si="0"/>
        <v>0</v>
      </c>
    </row>
    <row r="5" spans="1:8" x14ac:dyDescent="0.25">
      <c r="A5" s="19" t="s">
        <v>51</v>
      </c>
      <c r="B5" s="20" t="s">
        <v>423</v>
      </c>
      <c r="C5" s="20" t="s">
        <v>426</v>
      </c>
      <c r="D5" s="20" t="s">
        <v>435</v>
      </c>
      <c r="E5" s="20" t="s">
        <v>438</v>
      </c>
      <c r="F5" s="88"/>
      <c r="G5" s="79">
        <v>173.29</v>
      </c>
      <c r="H5" s="23">
        <f t="shared" si="0"/>
        <v>0</v>
      </c>
    </row>
    <row r="6" spans="1:8" x14ac:dyDescent="0.25">
      <c r="A6" s="19" t="s">
        <v>52</v>
      </c>
      <c r="B6" s="20" t="s">
        <v>423</v>
      </c>
      <c r="C6" s="20" t="s">
        <v>426</v>
      </c>
      <c r="D6" s="20" t="s">
        <v>434</v>
      </c>
      <c r="E6" s="20" t="s">
        <v>439</v>
      </c>
      <c r="F6" s="88"/>
      <c r="G6" s="79">
        <v>136.11000000000001</v>
      </c>
      <c r="H6" s="23">
        <f t="shared" si="0"/>
        <v>0</v>
      </c>
    </row>
    <row r="7" spans="1:8" x14ac:dyDescent="0.25">
      <c r="A7" s="19" t="s">
        <v>53</v>
      </c>
      <c r="B7" s="20" t="s">
        <v>423</v>
      </c>
      <c r="C7" s="20" t="s">
        <v>426</v>
      </c>
      <c r="D7" s="20" t="s">
        <v>435</v>
      </c>
      <c r="E7" s="20" t="s">
        <v>439</v>
      </c>
      <c r="F7" s="88"/>
      <c r="G7" s="79">
        <v>117.63</v>
      </c>
      <c r="H7" s="23">
        <f t="shared" si="0"/>
        <v>0</v>
      </c>
    </row>
    <row r="8" spans="1:8" x14ac:dyDescent="0.25">
      <c r="A8" s="19" t="s">
        <v>54</v>
      </c>
      <c r="B8" s="20" t="s">
        <v>423</v>
      </c>
      <c r="C8" s="20" t="s">
        <v>426</v>
      </c>
      <c r="D8" s="20" t="s">
        <v>434</v>
      </c>
      <c r="E8" s="20" t="s">
        <v>440</v>
      </c>
      <c r="F8" s="88"/>
      <c r="G8" s="79">
        <v>93.37</v>
      </c>
      <c r="H8" s="23">
        <f t="shared" si="0"/>
        <v>0</v>
      </c>
    </row>
    <row r="9" spans="1:8" x14ac:dyDescent="0.25">
      <c r="A9" s="19" t="s">
        <v>55</v>
      </c>
      <c r="B9" s="20" t="s">
        <v>423</v>
      </c>
      <c r="C9" s="20" t="s">
        <v>426</v>
      </c>
      <c r="D9" s="20" t="s">
        <v>435</v>
      </c>
      <c r="E9" s="20" t="s">
        <v>440</v>
      </c>
      <c r="F9" s="88"/>
      <c r="G9" s="79">
        <v>78.98</v>
      </c>
      <c r="H9" s="23">
        <f t="shared" si="0"/>
        <v>0</v>
      </c>
    </row>
    <row r="10" spans="1:8" x14ac:dyDescent="0.25">
      <c r="A10" s="19" t="s">
        <v>56</v>
      </c>
      <c r="B10" s="20" t="s">
        <v>423</v>
      </c>
      <c r="C10" s="20" t="s">
        <v>426</v>
      </c>
      <c r="D10" s="20" t="s">
        <v>434</v>
      </c>
      <c r="E10" s="20" t="s">
        <v>441</v>
      </c>
      <c r="F10" s="88"/>
      <c r="G10" s="79">
        <v>133.82</v>
      </c>
      <c r="H10" s="23">
        <f t="shared" si="0"/>
        <v>0</v>
      </c>
    </row>
    <row r="11" spans="1:8" x14ac:dyDescent="0.25">
      <c r="A11" s="19" t="s">
        <v>57</v>
      </c>
      <c r="B11" s="20" t="s">
        <v>423</v>
      </c>
      <c r="C11" s="20" t="s">
        <v>426</v>
      </c>
      <c r="D11" s="20" t="s">
        <v>435</v>
      </c>
      <c r="E11" s="20" t="s">
        <v>441</v>
      </c>
      <c r="F11" s="88"/>
      <c r="G11" s="79">
        <v>108.61</v>
      </c>
      <c r="H11" s="23">
        <f t="shared" si="0"/>
        <v>0</v>
      </c>
    </row>
    <row r="12" spans="1:8" x14ac:dyDescent="0.25">
      <c r="A12" s="19" t="s">
        <v>58</v>
      </c>
      <c r="B12" s="20" t="s">
        <v>423</v>
      </c>
      <c r="C12" s="20" t="s">
        <v>426</v>
      </c>
      <c r="D12" s="20" t="s">
        <v>434</v>
      </c>
      <c r="E12" s="20" t="s">
        <v>442</v>
      </c>
      <c r="F12" s="88"/>
      <c r="G12" s="79">
        <v>108.67</v>
      </c>
      <c r="H12" s="23">
        <f t="shared" si="0"/>
        <v>0</v>
      </c>
    </row>
    <row r="13" spans="1:8" x14ac:dyDescent="0.25">
      <c r="A13" s="19" t="s">
        <v>59</v>
      </c>
      <c r="B13" s="20" t="s">
        <v>423</v>
      </c>
      <c r="C13" s="20" t="s">
        <v>426</v>
      </c>
      <c r="D13" s="20" t="s">
        <v>435</v>
      </c>
      <c r="E13" s="20" t="s">
        <v>442</v>
      </c>
      <c r="F13" s="88"/>
      <c r="G13" s="79">
        <v>84.02</v>
      </c>
      <c r="H13" s="23">
        <f t="shared" si="0"/>
        <v>0</v>
      </c>
    </row>
    <row r="14" spans="1:8" x14ac:dyDescent="0.25">
      <c r="A14" s="19" t="s">
        <v>60</v>
      </c>
      <c r="B14" s="20" t="s">
        <v>423</v>
      </c>
      <c r="C14" s="20" t="s">
        <v>426</v>
      </c>
      <c r="D14" s="20" t="s">
        <v>434</v>
      </c>
      <c r="E14" s="20" t="s">
        <v>443</v>
      </c>
      <c r="F14" s="88"/>
      <c r="G14" s="79">
        <v>106.45</v>
      </c>
      <c r="H14" s="23">
        <f t="shared" si="0"/>
        <v>0</v>
      </c>
    </row>
    <row r="15" spans="1:8" x14ac:dyDescent="0.25">
      <c r="A15" s="19" t="s">
        <v>61</v>
      </c>
      <c r="B15" s="20" t="s">
        <v>423</v>
      </c>
      <c r="C15" s="20" t="s">
        <v>426</v>
      </c>
      <c r="D15" s="20" t="s">
        <v>435</v>
      </c>
      <c r="E15" s="20" t="s">
        <v>443</v>
      </c>
      <c r="F15" s="88"/>
      <c r="G15" s="79">
        <v>89.88</v>
      </c>
      <c r="H15" s="23">
        <f t="shared" si="0"/>
        <v>0</v>
      </c>
    </row>
    <row r="16" spans="1:8" x14ac:dyDescent="0.25">
      <c r="A16" s="19" t="s">
        <v>62</v>
      </c>
      <c r="B16" s="20" t="s">
        <v>423</v>
      </c>
      <c r="C16" s="20" t="s">
        <v>426</v>
      </c>
      <c r="D16" s="20" t="s">
        <v>434</v>
      </c>
      <c r="E16" s="20" t="s">
        <v>444</v>
      </c>
      <c r="F16" s="88"/>
      <c r="G16" s="79">
        <v>81.069999999999993</v>
      </c>
      <c r="H16" s="23">
        <f t="shared" si="0"/>
        <v>0</v>
      </c>
    </row>
    <row r="17" spans="1:8" x14ac:dyDescent="0.25">
      <c r="A17" s="19" t="s">
        <v>63</v>
      </c>
      <c r="B17" s="20" t="s">
        <v>423</v>
      </c>
      <c r="C17" s="20" t="s">
        <v>426</v>
      </c>
      <c r="D17" s="20" t="s">
        <v>435</v>
      </c>
      <c r="E17" s="20" t="s">
        <v>444</v>
      </c>
      <c r="F17" s="88"/>
      <c r="G17" s="79">
        <v>68.31</v>
      </c>
      <c r="H17" s="23">
        <f t="shared" si="0"/>
        <v>0</v>
      </c>
    </row>
    <row r="18" spans="1:8" x14ac:dyDescent="0.25">
      <c r="A18" s="19" t="s">
        <v>64</v>
      </c>
      <c r="B18" s="20" t="s">
        <v>43</v>
      </c>
      <c r="C18" s="20" t="s">
        <v>426</v>
      </c>
      <c r="D18" s="20" t="s">
        <v>434</v>
      </c>
      <c r="E18" s="20" t="s">
        <v>437</v>
      </c>
      <c r="F18" s="88"/>
      <c r="G18" s="79">
        <v>71.86</v>
      </c>
      <c r="H18" s="23">
        <f t="shared" si="0"/>
        <v>0</v>
      </c>
    </row>
    <row r="19" spans="1:8" x14ac:dyDescent="0.25">
      <c r="A19" s="19" t="s">
        <v>65</v>
      </c>
      <c r="B19" s="20" t="s">
        <v>43</v>
      </c>
      <c r="C19" s="20" t="s">
        <v>426</v>
      </c>
      <c r="D19" s="20" t="s">
        <v>435</v>
      </c>
      <c r="E19" s="20" t="s">
        <v>437</v>
      </c>
      <c r="F19" s="88"/>
      <c r="G19" s="79">
        <v>60.07</v>
      </c>
      <c r="H19" s="23">
        <f t="shared" si="0"/>
        <v>0</v>
      </c>
    </row>
    <row r="20" spans="1:8" x14ac:dyDescent="0.25">
      <c r="A20" s="19" t="s">
        <v>66</v>
      </c>
      <c r="B20" s="20" t="s">
        <v>43</v>
      </c>
      <c r="C20" s="20" t="s">
        <v>426</v>
      </c>
      <c r="D20" s="20" t="s">
        <v>434</v>
      </c>
      <c r="E20" s="20" t="s">
        <v>438</v>
      </c>
      <c r="F20" s="88"/>
      <c r="G20" s="79">
        <v>136.27000000000001</v>
      </c>
      <c r="H20" s="23">
        <f t="shared" si="0"/>
        <v>0</v>
      </c>
    </row>
    <row r="21" spans="1:8" x14ac:dyDescent="0.25">
      <c r="A21" s="19" t="s">
        <v>67</v>
      </c>
      <c r="B21" s="20" t="s">
        <v>43</v>
      </c>
      <c r="C21" s="20" t="s">
        <v>426</v>
      </c>
      <c r="D21" s="20" t="s">
        <v>435</v>
      </c>
      <c r="E21" s="20" t="s">
        <v>438</v>
      </c>
      <c r="F21" s="88"/>
      <c r="G21" s="79">
        <v>119.31</v>
      </c>
      <c r="H21" s="23">
        <f t="shared" si="0"/>
        <v>0</v>
      </c>
    </row>
    <row r="22" spans="1:8" x14ac:dyDescent="0.25">
      <c r="A22" s="19" t="s">
        <v>68</v>
      </c>
      <c r="B22" s="20" t="s">
        <v>43</v>
      </c>
      <c r="C22" s="20" t="s">
        <v>426</v>
      </c>
      <c r="D22" s="20" t="s">
        <v>434</v>
      </c>
      <c r="E22" s="20" t="s">
        <v>439</v>
      </c>
      <c r="F22" s="88"/>
      <c r="G22" s="79">
        <v>92.82</v>
      </c>
      <c r="H22" s="23">
        <f t="shared" si="0"/>
        <v>0</v>
      </c>
    </row>
    <row r="23" spans="1:8" x14ac:dyDescent="0.25">
      <c r="A23" s="19" t="s">
        <v>69</v>
      </c>
      <c r="B23" s="20" t="s">
        <v>43</v>
      </c>
      <c r="C23" s="20" t="s">
        <v>426</v>
      </c>
      <c r="D23" s="20" t="s">
        <v>435</v>
      </c>
      <c r="E23" s="20" t="s">
        <v>439</v>
      </c>
      <c r="F23" s="88"/>
      <c r="G23" s="79">
        <v>81.77</v>
      </c>
      <c r="H23" s="23">
        <f t="shared" si="0"/>
        <v>0</v>
      </c>
    </row>
    <row r="24" spans="1:8" x14ac:dyDescent="0.25">
      <c r="A24" s="19" t="s">
        <v>70</v>
      </c>
      <c r="B24" s="20" t="s">
        <v>43</v>
      </c>
      <c r="C24" s="20" t="s">
        <v>426</v>
      </c>
      <c r="D24" s="20" t="s">
        <v>434</v>
      </c>
      <c r="E24" s="20" t="s">
        <v>440</v>
      </c>
      <c r="F24" s="88"/>
      <c r="G24" s="79">
        <v>63.69</v>
      </c>
      <c r="H24" s="23">
        <f t="shared" si="0"/>
        <v>0</v>
      </c>
    </row>
    <row r="25" spans="1:8" x14ac:dyDescent="0.25">
      <c r="A25" s="19" t="s">
        <v>71</v>
      </c>
      <c r="B25" s="20" t="s">
        <v>43</v>
      </c>
      <c r="C25" s="20" t="s">
        <v>426</v>
      </c>
      <c r="D25" s="20" t="s">
        <v>435</v>
      </c>
      <c r="E25" s="20" t="s">
        <v>440</v>
      </c>
      <c r="F25" s="88"/>
      <c r="G25" s="79">
        <v>54.81</v>
      </c>
      <c r="H25" s="23">
        <f t="shared" si="0"/>
        <v>0</v>
      </c>
    </row>
    <row r="26" spans="1:8" x14ac:dyDescent="0.25">
      <c r="A26" s="19" t="s">
        <v>72</v>
      </c>
      <c r="B26" s="20" t="s">
        <v>43</v>
      </c>
      <c r="C26" s="20" t="s">
        <v>426</v>
      </c>
      <c r="D26" s="20" t="s">
        <v>434</v>
      </c>
      <c r="E26" s="20" t="s">
        <v>441</v>
      </c>
      <c r="F26" s="88"/>
      <c r="G26" s="79">
        <v>90.74</v>
      </c>
      <c r="H26" s="23">
        <f t="shared" si="0"/>
        <v>0</v>
      </c>
    </row>
    <row r="27" spans="1:8" x14ac:dyDescent="0.25">
      <c r="A27" s="19" t="s">
        <v>73</v>
      </c>
      <c r="B27" s="20" t="s">
        <v>43</v>
      </c>
      <c r="C27" s="20" t="s">
        <v>426</v>
      </c>
      <c r="D27" s="20" t="s">
        <v>435</v>
      </c>
      <c r="E27" s="20" t="s">
        <v>441</v>
      </c>
      <c r="F27" s="88"/>
      <c r="G27" s="79">
        <v>74.86</v>
      </c>
      <c r="H27" s="23">
        <f t="shared" si="0"/>
        <v>0</v>
      </c>
    </row>
    <row r="28" spans="1:8" x14ac:dyDescent="0.25">
      <c r="A28" s="19" t="s">
        <v>74</v>
      </c>
      <c r="B28" s="20" t="s">
        <v>43</v>
      </c>
      <c r="C28" s="20" t="s">
        <v>426</v>
      </c>
      <c r="D28" s="20" t="s">
        <v>434</v>
      </c>
      <c r="E28" s="20" t="s">
        <v>442</v>
      </c>
      <c r="F28" s="88"/>
      <c r="G28" s="79">
        <v>74.209999999999994</v>
      </c>
      <c r="H28" s="23">
        <f t="shared" si="0"/>
        <v>0</v>
      </c>
    </row>
    <row r="29" spans="1:8" x14ac:dyDescent="0.25">
      <c r="A29" s="19" t="s">
        <v>75</v>
      </c>
      <c r="B29" s="20" t="s">
        <v>43</v>
      </c>
      <c r="C29" s="20" t="s">
        <v>426</v>
      </c>
      <c r="D29" s="20" t="s">
        <v>435</v>
      </c>
      <c r="E29" s="20" t="s">
        <v>442</v>
      </c>
      <c r="F29" s="88"/>
      <c r="G29" s="79">
        <v>58.46</v>
      </c>
      <c r="H29" s="23">
        <f t="shared" si="0"/>
        <v>0</v>
      </c>
    </row>
    <row r="30" spans="1:8" x14ac:dyDescent="0.25">
      <c r="A30" s="19" t="s">
        <v>76</v>
      </c>
      <c r="B30" s="20" t="s">
        <v>43</v>
      </c>
      <c r="C30" s="20" t="s">
        <v>426</v>
      </c>
      <c r="D30" s="20" t="s">
        <v>434</v>
      </c>
      <c r="E30" s="20" t="s">
        <v>443</v>
      </c>
      <c r="F30" s="88"/>
      <c r="G30" s="79">
        <v>73.98</v>
      </c>
      <c r="H30" s="23">
        <f t="shared" si="0"/>
        <v>0</v>
      </c>
    </row>
    <row r="31" spans="1:8" x14ac:dyDescent="0.25">
      <c r="A31" s="19" t="s">
        <v>77</v>
      </c>
      <c r="B31" s="20" t="s">
        <v>43</v>
      </c>
      <c r="C31" s="20" t="s">
        <v>426</v>
      </c>
      <c r="D31" s="20" t="s">
        <v>435</v>
      </c>
      <c r="E31" s="20" t="s">
        <v>443</v>
      </c>
      <c r="F31" s="88"/>
      <c r="G31" s="79">
        <v>63.88</v>
      </c>
      <c r="H31" s="23">
        <f t="shared" si="0"/>
        <v>0</v>
      </c>
    </row>
    <row r="32" spans="1:8" x14ac:dyDescent="0.25">
      <c r="A32" s="19" t="s">
        <v>78</v>
      </c>
      <c r="B32" s="20" t="s">
        <v>43</v>
      </c>
      <c r="C32" s="20" t="s">
        <v>426</v>
      </c>
      <c r="D32" s="20" t="s">
        <v>434</v>
      </c>
      <c r="E32" s="20" t="s">
        <v>444</v>
      </c>
      <c r="F32" s="88"/>
      <c r="G32" s="79">
        <v>56.09</v>
      </c>
      <c r="H32" s="23">
        <f t="shared" si="0"/>
        <v>0</v>
      </c>
    </row>
    <row r="33" spans="1:8" x14ac:dyDescent="0.25">
      <c r="A33" s="19" t="s">
        <v>79</v>
      </c>
      <c r="B33" s="20" t="s">
        <v>43</v>
      </c>
      <c r="C33" s="20" t="s">
        <v>426</v>
      </c>
      <c r="D33" s="20" t="s">
        <v>435</v>
      </c>
      <c r="E33" s="20" t="s">
        <v>444</v>
      </c>
      <c r="F33" s="88"/>
      <c r="G33" s="79">
        <v>48.24</v>
      </c>
      <c r="H33" s="23">
        <f t="shared" si="0"/>
        <v>0</v>
      </c>
    </row>
    <row r="34" spans="1:8" x14ac:dyDescent="0.25">
      <c r="A34" s="19" t="s">
        <v>80</v>
      </c>
      <c r="B34" s="20" t="s">
        <v>423</v>
      </c>
      <c r="C34" s="20" t="s">
        <v>427</v>
      </c>
      <c r="D34" s="20" t="s">
        <v>434</v>
      </c>
      <c r="E34" s="20" t="s">
        <v>437</v>
      </c>
      <c r="F34" s="88"/>
      <c r="G34" s="79">
        <v>168</v>
      </c>
      <c r="H34" s="23">
        <f t="shared" si="0"/>
        <v>0</v>
      </c>
    </row>
    <row r="35" spans="1:8" x14ac:dyDescent="0.25">
      <c r="A35" s="19" t="s">
        <v>81</v>
      </c>
      <c r="B35" s="20" t="s">
        <v>423</v>
      </c>
      <c r="C35" s="20" t="s">
        <v>427</v>
      </c>
      <c r="D35" s="20" t="s">
        <v>435</v>
      </c>
      <c r="E35" s="20" t="s">
        <v>437</v>
      </c>
      <c r="F35" s="88"/>
      <c r="G35" s="79">
        <v>139.76</v>
      </c>
      <c r="H35" s="23">
        <f t="shared" si="0"/>
        <v>0</v>
      </c>
    </row>
    <row r="36" spans="1:8" x14ac:dyDescent="0.25">
      <c r="A36" s="19" t="s">
        <v>82</v>
      </c>
      <c r="B36" s="20" t="s">
        <v>423</v>
      </c>
      <c r="C36" s="20" t="s">
        <v>427</v>
      </c>
      <c r="D36" s="20" t="s">
        <v>434</v>
      </c>
      <c r="E36" s="20" t="s">
        <v>438</v>
      </c>
      <c r="F36" s="88"/>
      <c r="G36" s="79">
        <v>314.86</v>
      </c>
      <c r="H36" s="23">
        <f t="shared" si="0"/>
        <v>0</v>
      </c>
    </row>
    <row r="37" spans="1:8" x14ac:dyDescent="0.25">
      <c r="A37" s="19" t="s">
        <v>83</v>
      </c>
      <c r="B37" s="20" t="s">
        <v>423</v>
      </c>
      <c r="C37" s="20" t="s">
        <v>427</v>
      </c>
      <c r="D37" s="20" t="s">
        <v>435</v>
      </c>
      <c r="E37" s="20" t="s">
        <v>438</v>
      </c>
      <c r="F37" s="88"/>
      <c r="G37" s="79">
        <v>274.24</v>
      </c>
      <c r="H37" s="23">
        <f t="shared" si="0"/>
        <v>0</v>
      </c>
    </row>
    <row r="38" spans="1:8" x14ac:dyDescent="0.25">
      <c r="A38" s="19" t="s">
        <v>84</v>
      </c>
      <c r="B38" s="20" t="s">
        <v>423</v>
      </c>
      <c r="C38" s="20" t="s">
        <v>427</v>
      </c>
      <c r="D38" s="20" t="s">
        <v>434</v>
      </c>
      <c r="E38" s="20" t="s">
        <v>439</v>
      </c>
      <c r="F38" s="88"/>
      <c r="G38" s="79">
        <v>218.6</v>
      </c>
      <c r="H38" s="23">
        <f t="shared" si="0"/>
        <v>0</v>
      </c>
    </row>
    <row r="39" spans="1:8" x14ac:dyDescent="0.25">
      <c r="A39" s="19" t="s">
        <v>85</v>
      </c>
      <c r="B39" s="20" t="s">
        <v>423</v>
      </c>
      <c r="C39" s="20" t="s">
        <v>427</v>
      </c>
      <c r="D39" s="20" t="s">
        <v>435</v>
      </c>
      <c r="E39" s="20" t="s">
        <v>439</v>
      </c>
      <c r="F39" s="88"/>
      <c r="G39" s="79">
        <v>191.61</v>
      </c>
      <c r="H39" s="23">
        <f t="shared" si="0"/>
        <v>0</v>
      </c>
    </row>
    <row r="40" spans="1:8" x14ac:dyDescent="0.25">
      <c r="A40" s="19" t="s">
        <v>86</v>
      </c>
      <c r="B40" s="20" t="s">
        <v>423</v>
      </c>
      <c r="C40" s="20" t="s">
        <v>427</v>
      </c>
      <c r="D40" s="20" t="s">
        <v>434</v>
      </c>
      <c r="E40" s="20" t="s">
        <v>440</v>
      </c>
      <c r="F40" s="88"/>
      <c r="G40" s="79">
        <v>146.79</v>
      </c>
      <c r="H40" s="23">
        <f t="shared" si="0"/>
        <v>0</v>
      </c>
    </row>
    <row r="41" spans="1:8" x14ac:dyDescent="0.25">
      <c r="A41" s="19" t="s">
        <v>87</v>
      </c>
      <c r="B41" s="20" t="s">
        <v>423</v>
      </c>
      <c r="C41" s="20" t="s">
        <v>427</v>
      </c>
      <c r="D41" s="20" t="s">
        <v>435</v>
      </c>
      <c r="E41" s="20" t="s">
        <v>440</v>
      </c>
      <c r="F41" s="88"/>
      <c r="G41" s="79">
        <v>125.62</v>
      </c>
      <c r="H41" s="23">
        <f t="shared" si="0"/>
        <v>0</v>
      </c>
    </row>
    <row r="42" spans="1:8" x14ac:dyDescent="0.25">
      <c r="A42" s="19" t="s">
        <v>88</v>
      </c>
      <c r="B42" s="20" t="s">
        <v>423</v>
      </c>
      <c r="C42" s="20" t="s">
        <v>427</v>
      </c>
      <c r="D42" s="20" t="s">
        <v>434</v>
      </c>
      <c r="E42" s="20" t="s">
        <v>441</v>
      </c>
      <c r="F42" s="88"/>
      <c r="G42" s="79">
        <v>209.64</v>
      </c>
      <c r="H42" s="23">
        <f t="shared" si="0"/>
        <v>0</v>
      </c>
    </row>
    <row r="43" spans="1:8" x14ac:dyDescent="0.25">
      <c r="A43" s="19" t="s">
        <v>89</v>
      </c>
      <c r="B43" s="20" t="s">
        <v>423</v>
      </c>
      <c r="C43" s="20" t="s">
        <v>427</v>
      </c>
      <c r="D43" s="20" t="s">
        <v>435</v>
      </c>
      <c r="E43" s="20" t="s">
        <v>441</v>
      </c>
      <c r="F43" s="88"/>
      <c r="G43" s="79">
        <v>172.06</v>
      </c>
      <c r="H43" s="23">
        <f t="shared" si="0"/>
        <v>0</v>
      </c>
    </row>
    <row r="44" spans="1:8" x14ac:dyDescent="0.25">
      <c r="A44" s="19" t="s">
        <v>90</v>
      </c>
      <c r="B44" s="20" t="s">
        <v>423</v>
      </c>
      <c r="C44" s="20" t="s">
        <v>427</v>
      </c>
      <c r="D44" s="20" t="s">
        <v>434</v>
      </c>
      <c r="E44" s="20" t="s">
        <v>442</v>
      </c>
      <c r="F44" s="88"/>
      <c r="G44" s="79">
        <v>173.58</v>
      </c>
      <c r="H44" s="23">
        <f t="shared" si="0"/>
        <v>0</v>
      </c>
    </row>
    <row r="45" spans="1:8" x14ac:dyDescent="0.25">
      <c r="A45" s="19" t="s">
        <v>91</v>
      </c>
      <c r="B45" s="20" t="s">
        <v>423</v>
      </c>
      <c r="C45" s="20" t="s">
        <v>427</v>
      </c>
      <c r="D45" s="20" t="s">
        <v>435</v>
      </c>
      <c r="E45" s="20" t="s">
        <v>442</v>
      </c>
      <c r="F45" s="88"/>
      <c r="G45" s="79">
        <v>136.03</v>
      </c>
      <c r="H45" s="23">
        <f t="shared" si="0"/>
        <v>0</v>
      </c>
    </row>
    <row r="46" spans="1:8" x14ac:dyDescent="0.25">
      <c r="A46" s="19" t="s">
        <v>92</v>
      </c>
      <c r="B46" s="20" t="s">
        <v>423</v>
      </c>
      <c r="C46" s="20" t="s">
        <v>427</v>
      </c>
      <c r="D46" s="20" t="s">
        <v>434</v>
      </c>
      <c r="E46" s="20" t="s">
        <v>443</v>
      </c>
      <c r="F46" s="88"/>
      <c r="G46" s="79">
        <v>174.32</v>
      </c>
      <c r="H46" s="23">
        <f t="shared" si="0"/>
        <v>0</v>
      </c>
    </row>
    <row r="47" spans="1:8" x14ac:dyDescent="0.25">
      <c r="A47" s="19" t="s">
        <v>93</v>
      </c>
      <c r="B47" s="20" t="s">
        <v>423</v>
      </c>
      <c r="C47" s="20" t="s">
        <v>427</v>
      </c>
      <c r="D47" s="20" t="s">
        <v>435</v>
      </c>
      <c r="E47" s="20" t="s">
        <v>443</v>
      </c>
      <c r="F47" s="88"/>
      <c r="G47" s="79">
        <v>149.56</v>
      </c>
      <c r="H47" s="23">
        <f t="shared" si="0"/>
        <v>0</v>
      </c>
    </row>
    <row r="48" spans="1:8" x14ac:dyDescent="0.25">
      <c r="A48" s="19" t="s">
        <v>94</v>
      </c>
      <c r="B48" s="20" t="s">
        <v>423</v>
      </c>
      <c r="C48" s="20" t="s">
        <v>427</v>
      </c>
      <c r="D48" s="20" t="s">
        <v>434</v>
      </c>
      <c r="E48" s="20" t="s">
        <v>444</v>
      </c>
      <c r="F48" s="88"/>
      <c r="G48" s="79">
        <v>130.77000000000001</v>
      </c>
      <c r="H48" s="23">
        <f t="shared" si="0"/>
        <v>0</v>
      </c>
    </row>
    <row r="49" spans="1:8" x14ac:dyDescent="0.25">
      <c r="A49" s="19" t="s">
        <v>95</v>
      </c>
      <c r="B49" s="20" t="s">
        <v>423</v>
      </c>
      <c r="C49" s="20" t="s">
        <v>427</v>
      </c>
      <c r="D49" s="20" t="s">
        <v>435</v>
      </c>
      <c r="E49" s="20" t="s">
        <v>444</v>
      </c>
      <c r="F49" s="88"/>
      <c r="G49" s="79">
        <v>111.81</v>
      </c>
      <c r="H49" s="23">
        <f t="shared" si="0"/>
        <v>0</v>
      </c>
    </row>
    <row r="50" spans="1:8" x14ac:dyDescent="0.25">
      <c r="A50" s="19" t="s">
        <v>96</v>
      </c>
      <c r="B50" s="20" t="s">
        <v>43</v>
      </c>
      <c r="C50" s="20" t="s">
        <v>427</v>
      </c>
      <c r="D50" s="20" t="s">
        <v>434</v>
      </c>
      <c r="E50" s="20" t="s">
        <v>437</v>
      </c>
      <c r="F50" s="88"/>
      <c r="G50" s="79">
        <v>117.19</v>
      </c>
      <c r="H50" s="23">
        <f t="shared" si="0"/>
        <v>0</v>
      </c>
    </row>
    <row r="51" spans="1:8" x14ac:dyDescent="0.25">
      <c r="A51" s="19" t="s">
        <v>97</v>
      </c>
      <c r="B51" s="20" t="s">
        <v>43</v>
      </c>
      <c r="C51" s="20" t="s">
        <v>427</v>
      </c>
      <c r="D51" s="20" t="s">
        <v>435</v>
      </c>
      <c r="E51" s="20" t="s">
        <v>437</v>
      </c>
      <c r="F51" s="88"/>
      <c r="G51" s="79">
        <v>99.51</v>
      </c>
      <c r="H51" s="23">
        <f t="shared" si="0"/>
        <v>0</v>
      </c>
    </row>
    <row r="52" spans="1:8" x14ac:dyDescent="0.25">
      <c r="A52" s="19" t="s">
        <v>98</v>
      </c>
      <c r="B52" s="20" t="s">
        <v>43</v>
      </c>
      <c r="C52" s="20" t="s">
        <v>427</v>
      </c>
      <c r="D52" s="20" t="s">
        <v>434</v>
      </c>
      <c r="E52" s="20" t="s">
        <v>438</v>
      </c>
      <c r="F52" s="88"/>
      <c r="G52" s="79">
        <v>218.87</v>
      </c>
      <c r="H52" s="23">
        <f t="shared" si="0"/>
        <v>0</v>
      </c>
    </row>
    <row r="53" spans="1:8" x14ac:dyDescent="0.25">
      <c r="A53" s="19" t="s">
        <v>99</v>
      </c>
      <c r="B53" s="20" t="s">
        <v>43</v>
      </c>
      <c r="C53" s="20" t="s">
        <v>427</v>
      </c>
      <c r="D53" s="20" t="s">
        <v>435</v>
      </c>
      <c r="E53" s="20" t="s">
        <v>438</v>
      </c>
      <c r="F53" s="88"/>
      <c r="G53" s="79">
        <v>194.28</v>
      </c>
      <c r="H53" s="23">
        <f t="shared" si="0"/>
        <v>0</v>
      </c>
    </row>
    <row r="54" spans="1:8" x14ac:dyDescent="0.25">
      <c r="A54" s="19" t="s">
        <v>100</v>
      </c>
      <c r="B54" s="20" t="s">
        <v>43</v>
      </c>
      <c r="C54" s="20" t="s">
        <v>427</v>
      </c>
      <c r="D54" s="20" t="s">
        <v>434</v>
      </c>
      <c r="E54" s="20" t="s">
        <v>439</v>
      </c>
      <c r="F54" s="88"/>
      <c r="G54" s="79">
        <v>152.72999999999999</v>
      </c>
      <c r="H54" s="23">
        <f t="shared" si="0"/>
        <v>0</v>
      </c>
    </row>
    <row r="55" spans="1:8" x14ac:dyDescent="0.25">
      <c r="A55" s="19" t="s">
        <v>101</v>
      </c>
      <c r="B55" s="20" t="s">
        <v>43</v>
      </c>
      <c r="C55" s="20" t="s">
        <v>427</v>
      </c>
      <c r="D55" s="20" t="s">
        <v>435</v>
      </c>
      <c r="E55" s="20" t="s">
        <v>439</v>
      </c>
      <c r="F55" s="88"/>
      <c r="G55" s="79">
        <v>136.78</v>
      </c>
      <c r="H55" s="23">
        <f t="shared" si="0"/>
        <v>0</v>
      </c>
    </row>
    <row r="56" spans="1:8" x14ac:dyDescent="0.25">
      <c r="A56" s="19" t="s">
        <v>102</v>
      </c>
      <c r="B56" s="20" t="s">
        <v>43</v>
      </c>
      <c r="C56" s="20" t="s">
        <v>427</v>
      </c>
      <c r="D56" s="20" t="s">
        <v>434</v>
      </c>
      <c r="E56" s="20" t="s">
        <v>440</v>
      </c>
      <c r="F56" s="88"/>
      <c r="G56" s="79">
        <v>102.87</v>
      </c>
      <c r="H56" s="23">
        <f t="shared" si="0"/>
        <v>0</v>
      </c>
    </row>
    <row r="57" spans="1:8" x14ac:dyDescent="0.25">
      <c r="A57" s="19" t="s">
        <v>103</v>
      </c>
      <c r="B57" s="20" t="s">
        <v>43</v>
      </c>
      <c r="C57" s="20" t="s">
        <v>427</v>
      </c>
      <c r="D57" s="20" t="s">
        <v>435</v>
      </c>
      <c r="E57" s="20" t="s">
        <v>440</v>
      </c>
      <c r="F57" s="88"/>
      <c r="G57" s="79">
        <v>89.79</v>
      </c>
      <c r="H57" s="23">
        <f t="shared" si="0"/>
        <v>0</v>
      </c>
    </row>
    <row r="58" spans="1:8" x14ac:dyDescent="0.25">
      <c r="A58" s="19" t="s">
        <v>104</v>
      </c>
      <c r="B58" s="20" t="s">
        <v>43</v>
      </c>
      <c r="C58" s="20" t="s">
        <v>427</v>
      </c>
      <c r="D58" s="20" t="s">
        <v>434</v>
      </c>
      <c r="E58" s="20" t="s">
        <v>441</v>
      </c>
      <c r="F58" s="88"/>
      <c r="G58" s="79">
        <v>145.88999999999999</v>
      </c>
      <c r="H58" s="23">
        <f t="shared" si="0"/>
        <v>0</v>
      </c>
    </row>
    <row r="59" spans="1:8" x14ac:dyDescent="0.25">
      <c r="A59" s="19" t="s">
        <v>105</v>
      </c>
      <c r="B59" s="20" t="s">
        <v>43</v>
      </c>
      <c r="C59" s="20" t="s">
        <v>427</v>
      </c>
      <c r="D59" s="20" t="s">
        <v>435</v>
      </c>
      <c r="E59" s="20" t="s">
        <v>441</v>
      </c>
      <c r="F59" s="88"/>
      <c r="G59" s="79">
        <v>122.04</v>
      </c>
      <c r="H59" s="23">
        <f t="shared" si="0"/>
        <v>0</v>
      </c>
    </row>
    <row r="60" spans="1:8" x14ac:dyDescent="0.25">
      <c r="A60" s="19" t="s">
        <v>106</v>
      </c>
      <c r="B60" s="20" t="s">
        <v>43</v>
      </c>
      <c r="C60" s="20" t="s">
        <v>427</v>
      </c>
      <c r="D60" s="20" t="s">
        <v>434</v>
      </c>
      <c r="E60" s="20" t="s">
        <v>442</v>
      </c>
      <c r="F60" s="88"/>
      <c r="G60" s="79">
        <v>121.57</v>
      </c>
      <c r="H60" s="23">
        <f t="shared" si="0"/>
        <v>0</v>
      </c>
    </row>
    <row r="61" spans="1:8" x14ac:dyDescent="0.25">
      <c r="A61" s="19" t="s">
        <v>107</v>
      </c>
      <c r="B61" s="20" t="s">
        <v>43</v>
      </c>
      <c r="C61" s="20" t="s">
        <v>427</v>
      </c>
      <c r="D61" s="20" t="s">
        <v>435</v>
      </c>
      <c r="E61" s="20" t="s">
        <v>442</v>
      </c>
      <c r="F61" s="88"/>
      <c r="G61" s="79">
        <v>97.31</v>
      </c>
      <c r="H61" s="23">
        <f t="shared" si="0"/>
        <v>0</v>
      </c>
    </row>
    <row r="62" spans="1:8" x14ac:dyDescent="0.25">
      <c r="A62" s="19" t="s">
        <v>108</v>
      </c>
      <c r="B62" s="20" t="s">
        <v>43</v>
      </c>
      <c r="C62" s="20" t="s">
        <v>427</v>
      </c>
      <c r="D62" s="20" t="s">
        <v>434</v>
      </c>
      <c r="E62" s="20" t="s">
        <v>443</v>
      </c>
      <c r="F62" s="88"/>
      <c r="G62" s="79">
        <v>124.31</v>
      </c>
      <c r="H62" s="23">
        <f t="shared" si="0"/>
        <v>0</v>
      </c>
    </row>
    <row r="63" spans="1:8" x14ac:dyDescent="0.25">
      <c r="A63" s="19" t="s">
        <v>109</v>
      </c>
      <c r="B63" s="20" t="s">
        <v>43</v>
      </c>
      <c r="C63" s="20" t="s">
        <v>427</v>
      </c>
      <c r="D63" s="20" t="s">
        <v>435</v>
      </c>
      <c r="E63" s="20" t="s">
        <v>443</v>
      </c>
      <c r="F63" s="88"/>
      <c r="G63" s="79">
        <v>109.27</v>
      </c>
      <c r="H63" s="23">
        <f t="shared" si="0"/>
        <v>0</v>
      </c>
    </row>
    <row r="64" spans="1:8" x14ac:dyDescent="0.25">
      <c r="A64" s="19" t="s">
        <v>110</v>
      </c>
      <c r="B64" s="20" t="s">
        <v>43</v>
      </c>
      <c r="C64" s="20" t="s">
        <v>427</v>
      </c>
      <c r="D64" s="20" t="s">
        <v>434</v>
      </c>
      <c r="E64" s="20" t="s">
        <v>444</v>
      </c>
      <c r="F64" s="88"/>
      <c r="G64" s="79">
        <v>92.95</v>
      </c>
      <c r="H64" s="23">
        <f t="shared" si="0"/>
        <v>0</v>
      </c>
    </row>
    <row r="65" spans="1:8" x14ac:dyDescent="0.25">
      <c r="A65" s="19" t="s">
        <v>111</v>
      </c>
      <c r="B65" s="20" t="s">
        <v>43</v>
      </c>
      <c r="C65" s="20" t="s">
        <v>427</v>
      </c>
      <c r="D65" s="20" t="s">
        <v>435</v>
      </c>
      <c r="E65" s="20" t="s">
        <v>444</v>
      </c>
      <c r="F65" s="88"/>
      <c r="G65" s="79">
        <v>81.290000000000006</v>
      </c>
      <c r="H65" s="23">
        <f t="shared" si="0"/>
        <v>0</v>
      </c>
    </row>
    <row r="66" spans="1:8" x14ac:dyDescent="0.25">
      <c r="A66" s="19" t="s">
        <v>112</v>
      </c>
      <c r="B66" s="20" t="s">
        <v>423</v>
      </c>
      <c r="C66" s="20" t="s">
        <v>428</v>
      </c>
      <c r="D66" s="20" t="s">
        <v>434</v>
      </c>
      <c r="E66" s="20" t="s">
        <v>437</v>
      </c>
      <c r="F66" s="88"/>
      <c r="G66" s="79">
        <v>264.04000000000002</v>
      </c>
      <c r="H66" s="23">
        <f t="shared" ref="H66:H129" si="1">G66*F66</f>
        <v>0</v>
      </c>
    </row>
    <row r="67" spans="1:8" x14ac:dyDescent="0.25">
      <c r="A67" s="19" t="s">
        <v>113</v>
      </c>
      <c r="B67" s="20" t="s">
        <v>423</v>
      </c>
      <c r="C67" s="20" t="s">
        <v>428</v>
      </c>
      <c r="D67" s="20" t="s">
        <v>435</v>
      </c>
      <c r="E67" s="20" t="s">
        <v>437</v>
      </c>
      <c r="F67" s="88"/>
      <c r="G67" s="79">
        <v>223.71</v>
      </c>
      <c r="H67" s="23">
        <f t="shared" si="1"/>
        <v>0</v>
      </c>
    </row>
    <row r="68" spans="1:8" x14ac:dyDescent="0.25">
      <c r="A68" s="19" t="s">
        <v>114</v>
      </c>
      <c r="B68" s="20" t="s">
        <v>423</v>
      </c>
      <c r="C68" s="20" t="s">
        <v>428</v>
      </c>
      <c r="D68" s="20" t="s">
        <v>434</v>
      </c>
      <c r="E68" s="20" t="s">
        <v>438</v>
      </c>
      <c r="F68" s="88"/>
      <c r="G68" s="79">
        <v>472.03</v>
      </c>
      <c r="H68" s="23">
        <f t="shared" si="1"/>
        <v>0</v>
      </c>
    </row>
    <row r="69" spans="1:8" x14ac:dyDescent="0.25">
      <c r="A69" s="19" t="s">
        <v>115</v>
      </c>
      <c r="B69" s="20" t="s">
        <v>423</v>
      </c>
      <c r="C69" s="20" t="s">
        <v>428</v>
      </c>
      <c r="D69" s="20" t="s">
        <v>435</v>
      </c>
      <c r="E69" s="20" t="s">
        <v>438</v>
      </c>
      <c r="F69" s="88"/>
      <c r="G69" s="79">
        <v>416.9</v>
      </c>
      <c r="H69" s="23">
        <f t="shared" si="1"/>
        <v>0</v>
      </c>
    </row>
    <row r="70" spans="1:8" x14ac:dyDescent="0.25">
      <c r="A70" s="19" t="s">
        <v>116</v>
      </c>
      <c r="B70" s="20" t="s">
        <v>423</v>
      </c>
      <c r="C70" s="20" t="s">
        <v>428</v>
      </c>
      <c r="D70" s="20" t="s">
        <v>434</v>
      </c>
      <c r="E70" s="20" t="s">
        <v>439</v>
      </c>
      <c r="F70" s="88"/>
      <c r="G70" s="79">
        <v>354.26</v>
      </c>
      <c r="H70" s="23">
        <f t="shared" si="1"/>
        <v>0</v>
      </c>
    </row>
    <row r="71" spans="1:8" x14ac:dyDescent="0.25">
      <c r="A71" s="19" t="s">
        <v>117</v>
      </c>
      <c r="B71" s="20" t="s">
        <v>423</v>
      </c>
      <c r="C71" s="20" t="s">
        <v>428</v>
      </c>
      <c r="D71" s="20" t="s">
        <v>435</v>
      </c>
      <c r="E71" s="20" t="s">
        <v>439</v>
      </c>
      <c r="F71" s="88"/>
      <c r="G71" s="79">
        <v>316.98</v>
      </c>
      <c r="H71" s="23">
        <f t="shared" si="1"/>
        <v>0</v>
      </c>
    </row>
    <row r="72" spans="1:8" x14ac:dyDescent="0.25">
      <c r="A72" s="19" t="s">
        <v>118</v>
      </c>
      <c r="B72" s="20" t="s">
        <v>423</v>
      </c>
      <c r="C72" s="20" t="s">
        <v>428</v>
      </c>
      <c r="D72" s="20" t="s">
        <v>434</v>
      </c>
      <c r="E72" s="20" t="s">
        <v>440</v>
      </c>
      <c r="F72" s="88"/>
      <c r="G72" s="79">
        <v>221.16</v>
      </c>
      <c r="H72" s="23">
        <f t="shared" si="1"/>
        <v>0</v>
      </c>
    </row>
    <row r="73" spans="1:8" x14ac:dyDescent="0.25">
      <c r="A73" s="19" t="s">
        <v>119</v>
      </c>
      <c r="B73" s="20" t="s">
        <v>423</v>
      </c>
      <c r="C73" s="20" t="s">
        <v>428</v>
      </c>
      <c r="D73" s="20" t="s">
        <v>435</v>
      </c>
      <c r="E73" s="20" t="s">
        <v>440</v>
      </c>
      <c r="F73" s="88"/>
      <c r="G73" s="79">
        <v>192</v>
      </c>
      <c r="H73" s="23">
        <f t="shared" si="1"/>
        <v>0</v>
      </c>
    </row>
    <row r="74" spans="1:8" x14ac:dyDescent="0.25">
      <c r="A74" s="19" t="s">
        <v>120</v>
      </c>
      <c r="B74" s="20" t="s">
        <v>423</v>
      </c>
      <c r="C74" s="20" t="s">
        <v>428</v>
      </c>
      <c r="D74" s="20" t="s">
        <v>434</v>
      </c>
      <c r="E74" s="20" t="s">
        <v>441</v>
      </c>
      <c r="F74" s="88"/>
      <c r="G74" s="79">
        <v>314.75</v>
      </c>
      <c r="H74" s="23">
        <f t="shared" si="1"/>
        <v>0</v>
      </c>
    </row>
    <row r="75" spans="1:8" x14ac:dyDescent="0.25">
      <c r="A75" s="19" t="s">
        <v>121</v>
      </c>
      <c r="B75" s="20" t="s">
        <v>423</v>
      </c>
      <c r="C75" s="20" t="s">
        <v>428</v>
      </c>
      <c r="D75" s="20" t="s">
        <v>435</v>
      </c>
      <c r="E75" s="20" t="s">
        <v>441</v>
      </c>
      <c r="F75" s="88"/>
      <c r="G75" s="79">
        <v>261.98</v>
      </c>
      <c r="H75" s="23">
        <f t="shared" si="1"/>
        <v>0</v>
      </c>
    </row>
    <row r="76" spans="1:8" x14ac:dyDescent="0.25">
      <c r="A76" s="19" t="s">
        <v>122</v>
      </c>
      <c r="B76" s="20" t="s">
        <v>423</v>
      </c>
      <c r="C76" s="20" t="s">
        <v>428</v>
      </c>
      <c r="D76" s="20" t="s">
        <v>434</v>
      </c>
      <c r="E76" s="20" t="s">
        <v>442</v>
      </c>
      <c r="F76" s="88"/>
      <c r="G76" s="79">
        <v>275.16000000000003</v>
      </c>
      <c r="H76" s="23">
        <f t="shared" si="1"/>
        <v>0</v>
      </c>
    </row>
    <row r="77" spans="1:8" x14ac:dyDescent="0.25">
      <c r="A77" s="19" t="s">
        <v>123</v>
      </c>
      <c r="B77" s="20" t="s">
        <v>423</v>
      </c>
      <c r="C77" s="20" t="s">
        <v>428</v>
      </c>
      <c r="D77" s="20" t="s">
        <v>435</v>
      </c>
      <c r="E77" s="20" t="s">
        <v>442</v>
      </c>
      <c r="F77" s="88"/>
      <c r="G77" s="79">
        <v>219.76</v>
      </c>
      <c r="H77" s="23">
        <f t="shared" si="1"/>
        <v>0</v>
      </c>
    </row>
    <row r="78" spans="1:8" x14ac:dyDescent="0.25">
      <c r="A78" s="19" t="s">
        <v>124</v>
      </c>
      <c r="B78" s="20" t="s">
        <v>423</v>
      </c>
      <c r="C78" s="20" t="s">
        <v>428</v>
      </c>
      <c r="D78" s="20" t="s">
        <v>434</v>
      </c>
      <c r="E78" s="20" t="s">
        <v>443</v>
      </c>
      <c r="F78" s="88"/>
      <c r="G78" s="79">
        <v>294.41000000000003</v>
      </c>
      <c r="H78" s="23">
        <f t="shared" si="1"/>
        <v>0</v>
      </c>
    </row>
    <row r="79" spans="1:8" x14ac:dyDescent="0.25">
      <c r="A79" s="19" t="s">
        <v>125</v>
      </c>
      <c r="B79" s="20" t="s">
        <v>423</v>
      </c>
      <c r="C79" s="20" t="s">
        <v>428</v>
      </c>
      <c r="D79" s="20" t="s">
        <v>435</v>
      </c>
      <c r="E79" s="20" t="s">
        <v>443</v>
      </c>
      <c r="F79" s="88"/>
      <c r="G79" s="79">
        <v>258.29000000000002</v>
      </c>
      <c r="H79" s="23">
        <f t="shared" si="1"/>
        <v>0</v>
      </c>
    </row>
    <row r="80" spans="1:8" x14ac:dyDescent="0.25">
      <c r="A80" s="19" t="s">
        <v>126</v>
      </c>
      <c r="B80" s="20" t="s">
        <v>423</v>
      </c>
      <c r="C80" s="20" t="s">
        <v>428</v>
      </c>
      <c r="D80" s="20" t="s">
        <v>434</v>
      </c>
      <c r="E80" s="20" t="s">
        <v>444</v>
      </c>
      <c r="F80" s="88"/>
      <c r="G80" s="79">
        <v>210.29</v>
      </c>
      <c r="H80" s="23">
        <f t="shared" si="1"/>
        <v>0</v>
      </c>
    </row>
    <row r="81" spans="1:8" x14ac:dyDescent="0.25">
      <c r="A81" s="19" t="s">
        <v>127</v>
      </c>
      <c r="B81" s="20" t="s">
        <v>423</v>
      </c>
      <c r="C81" s="20" t="s">
        <v>428</v>
      </c>
      <c r="D81" s="20" t="s">
        <v>435</v>
      </c>
      <c r="E81" s="20" t="s">
        <v>444</v>
      </c>
      <c r="F81" s="88"/>
      <c r="G81" s="79">
        <v>183.36</v>
      </c>
      <c r="H81" s="23">
        <f t="shared" si="1"/>
        <v>0</v>
      </c>
    </row>
    <row r="82" spans="1:8" x14ac:dyDescent="0.25">
      <c r="A82" s="19" t="s">
        <v>128</v>
      </c>
      <c r="B82" s="20" t="s">
        <v>43</v>
      </c>
      <c r="C82" s="20" t="s">
        <v>428</v>
      </c>
      <c r="D82" s="20" t="s">
        <v>434</v>
      </c>
      <c r="E82" s="20" t="s">
        <v>437</v>
      </c>
      <c r="F82" s="88"/>
      <c r="G82" s="79">
        <v>187.98</v>
      </c>
      <c r="H82" s="23">
        <f t="shared" si="1"/>
        <v>0</v>
      </c>
    </row>
    <row r="83" spans="1:8" x14ac:dyDescent="0.25">
      <c r="A83" s="19" t="s">
        <v>129</v>
      </c>
      <c r="B83" s="20" t="s">
        <v>43</v>
      </c>
      <c r="C83" s="20" t="s">
        <v>428</v>
      </c>
      <c r="D83" s="20" t="s">
        <v>435</v>
      </c>
      <c r="E83" s="20" t="s">
        <v>437</v>
      </c>
      <c r="F83" s="88"/>
      <c r="G83" s="79">
        <v>162.63</v>
      </c>
      <c r="H83" s="23">
        <f t="shared" si="1"/>
        <v>0</v>
      </c>
    </row>
    <row r="84" spans="1:8" x14ac:dyDescent="0.25">
      <c r="A84" s="19" t="s">
        <v>130</v>
      </c>
      <c r="B84" s="20" t="s">
        <v>43</v>
      </c>
      <c r="C84" s="20" t="s">
        <v>428</v>
      </c>
      <c r="D84" s="20" t="s">
        <v>434</v>
      </c>
      <c r="E84" s="20" t="s">
        <v>438</v>
      </c>
      <c r="F84" s="88"/>
      <c r="G84" s="79">
        <v>336.94</v>
      </c>
      <c r="H84" s="23">
        <f t="shared" si="1"/>
        <v>0</v>
      </c>
    </row>
    <row r="85" spans="1:8" x14ac:dyDescent="0.25">
      <c r="A85" s="19" t="s">
        <v>131</v>
      </c>
      <c r="B85" s="20" t="s">
        <v>43</v>
      </c>
      <c r="C85" s="20" t="s">
        <v>428</v>
      </c>
      <c r="D85" s="20" t="s">
        <v>435</v>
      </c>
      <c r="E85" s="20" t="s">
        <v>438</v>
      </c>
      <c r="F85" s="88"/>
      <c r="G85" s="79">
        <v>303.77</v>
      </c>
      <c r="H85" s="23">
        <f t="shared" si="1"/>
        <v>0</v>
      </c>
    </row>
    <row r="86" spans="1:8" x14ac:dyDescent="0.25">
      <c r="A86" s="19" t="s">
        <v>132</v>
      </c>
      <c r="B86" s="20" t="s">
        <v>43</v>
      </c>
      <c r="C86" s="20" t="s">
        <v>428</v>
      </c>
      <c r="D86" s="20" t="s">
        <v>434</v>
      </c>
      <c r="E86" s="20" t="s">
        <v>439</v>
      </c>
      <c r="F86" s="88"/>
      <c r="G86" s="79">
        <v>251.62</v>
      </c>
      <c r="H86" s="23">
        <f t="shared" si="1"/>
        <v>0</v>
      </c>
    </row>
    <row r="87" spans="1:8" x14ac:dyDescent="0.25">
      <c r="A87" s="19" t="s">
        <v>133</v>
      </c>
      <c r="B87" s="20" t="s">
        <v>43</v>
      </c>
      <c r="C87" s="20" t="s">
        <v>428</v>
      </c>
      <c r="D87" s="20" t="s">
        <v>435</v>
      </c>
      <c r="E87" s="20" t="s">
        <v>439</v>
      </c>
      <c r="F87" s="88"/>
      <c r="G87" s="79">
        <v>229.91</v>
      </c>
      <c r="H87" s="23">
        <f t="shared" si="1"/>
        <v>0</v>
      </c>
    </row>
    <row r="88" spans="1:8" x14ac:dyDescent="0.25">
      <c r="A88" s="19" t="s">
        <v>134</v>
      </c>
      <c r="B88" s="20" t="s">
        <v>43</v>
      </c>
      <c r="C88" s="20" t="s">
        <v>428</v>
      </c>
      <c r="D88" s="20" t="s">
        <v>434</v>
      </c>
      <c r="E88" s="20" t="s">
        <v>440</v>
      </c>
      <c r="F88" s="88"/>
      <c r="G88" s="79">
        <v>159.31</v>
      </c>
      <c r="H88" s="23">
        <f t="shared" si="1"/>
        <v>0</v>
      </c>
    </row>
    <row r="89" spans="1:8" x14ac:dyDescent="0.25">
      <c r="A89" s="19" t="s">
        <v>135</v>
      </c>
      <c r="B89" s="20" t="s">
        <v>43</v>
      </c>
      <c r="C89" s="20" t="s">
        <v>428</v>
      </c>
      <c r="D89" s="20" t="s">
        <v>435</v>
      </c>
      <c r="E89" s="20" t="s">
        <v>440</v>
      </c>
      <c r="F89" s="88"/>
      <c r="G89" s="79">
        <v>141.27000000000001</v>
      </c>
      <c r="H89" s="23">
        <f t="shared" si="1"/>
        <v>0</v>
      </c>
    </row>
    <row r="90" spans="1:8" x14ac:dyDescent="0.25">
      <c r="A90" s="19" t="s">
        <v>136</v>
      </c>
      <c r="B90" s="20" t="s">
        <v>43</v>
      </c>
      <c r="C90" s="20" t="s">
        <v>428</v>
      </c>
      <c r="D90" s="20" t="s">
        <v>434</v>
      </c>
      <c r="E90" s="20" t="s">
        <v>441</v>
      </c>
      <c r="F90" s="88"/>
      <c r="G90" s="79">
        <v>224.92</v>
      </c>
      <c r="H90" s="23">
        <f t="shared" si="1"/>
        <v>0</v>
      </c>
    </row>
    <row r="91" spans="1:8" x14ac:dyDescent="0.25">
      <c r="A91" s="19" t="s">
        <v>137</v>
      </c>
      <c r="B91" s="20" t="s">
        <v>43</v>
      </c>
      <c r="C91" s="20" t="s">
        <v>428</v>
      </c>
      <c r="D91" s="20" t="s">
        <v>435</v>
      </c>
      <c r="E91" s="20" t="s">
        <v>441</v>
      </c>
      <c r="F91" s="88"/>
      <c r="G91" s="79">
        <v>191.13</v>
      </c>
      <c r="H91" s="23">
        <f t="shared" si="1"/>
        <v>0</v>
      </c>
    </row>
    <row r="92" spans="1:8" x14ac:dyDescent="0.25">
      <c r="A92" s="19" t="s">
        <v>138</v>
      </c>
      <c r="B92" s="20" t="s">
        <v>43</v>
      </c>
      <c r="C92" s="20" t="s">
        <v>428</v>
      </c>
      <c r="D92" s="20" t="s">
        <v>434</v>
      </c>
      <c r="E92" s="20" t="s">
        <v>442</v>
      </c>
      <c r="F92" s="88"/>
      <c r="G92" s="79">
        <v>196.58</v>
      </c>
      <c r="H92" s="23">
        <f t="shared" si="1"/>
        <v>0</v>
      </c>
    </row>
    <row r="93" spans="1:8" x14ac:dyDescent="0.25">
      <c r="A93" s="19" t="s">
        <v>139</v>
      </c>
      <c r="B93" s="20" t="s">
        <v>43</v>
      </c>
      <c r="C93" s="20" t="s">
        <v>428</v>
      </c>
      <c r="D93" s="20" t="s">
        <v>435</v>
      </c>
      <c r="E93" s="20" t="s">
        <v>442</v>
      </c>
      <c r="F93" s="88"/>
      <c r="G93" s="79">
        <v>160.36000000000001</v>
      </c>
      <c r="H93" s="23">
        <f t="shared" si="1"/>
        <v>0</v>
      </c>
    </row>
    <row r="94" spans="1:8" x14ac:dyDescent="0.25">
      <c r="A94" s="19" t="s">
        <v>140</v>
      </c>
      <c r="B94" s="20" t="s">
        <v>43</v>
      </c>
      <c r="C94" s="20" t="s">
        <v>428</v>
      </c>
      <c r="D94" s="20" t="s">
        <v>434</v>
      </c>
      <c r="E94" s="20" t="s">
        <v>443</v>
      </c>
      <c r="F94" s="88"/>
      <c r="G94" s="79">
        <v>212.62</v>
      </c>
      <c r="H94" s="23">
        <f t="shared" si="1"/>
        <v>0</v>
      </c>
    </row>
    <row r="95" spans="1:8" x14ac:dyDescent="0.25">
      <c r="A95" s="19" t="s">
        <v>141</v>
      </c>
      <c r="B95" s="20" t="s">
        <v>43</v>
      </c>
      <c r="C95" s="20" t="s">
        <v>428</v>
      </c>
      <c r="D95" s="20" t="s">
        <v>435</v>
      </c>
      <c r="E95" s="20" t="s">
        <v>443</v>
      </c>
      <c r="F95" s="88"/>
      <c r="G95" s="79">
        <v>190.78</v>
      </c>
      <c r="H95" s="23">
        <f t="shared" si="1"/>
        <v>0</v>
      </c>
    </row>
    <row r="96" spans="1:8" x14ac:dyDescent="0.25">
      <c r="A96" s="19" t="s">
        <v>142</v>
      </c>
      <c r="B96" s="20" t="s">
        <v>43</v>
      </c>
      <c r="C96" s="20" t="s">
        <v>428</v>
      </c>
      <c r="D96" s="20" t="s">
        <v>434</v>
      </c>
      <c r="E96" s="20" t="s">
        <v>444</v>
      </c>
      <c r="F96" s="88"/>
      <c r="G96" s="79">
        <v>152.46</v>
      </c>
      <c r="H96" s="23">
        <f t="shared" si="1"/>
        <v>0</v>
      </c>
    </row>
    <row r="97" spans="1:8" x14ac:dyDescent="0.25">
      <c r="A97" s="19" t="s">
        <v>143</v>
      </c>
      <c r="B97" s="20" t="s">
        <v>43</v>
      </c>
      <c r="C97" s="20" t="s">
        <v>428</v>
      </c>
      <c r="D97" s="20" t="s">
        <v>435</v>
      </c>
      <c r="E97" s="20" t="s">
        <v>444</v>
      </c>
      <c r="F97" s="88"/>
      <c r="G97" s="79">
        <v>135.91999999999999</v>
      </c>
      <c r="H97" s="23">
        <f t="shared" si="1"/>
        <v>0</v>
      </c>
    </row>
    <row r="98" spans="1:8" x14ac:dyDescent="0.25">
      <c r="A98" s="19" t="s">
        <v>144</v>
      </c>
      <c r="B98" s="20" t="s">
        <v>423</v>
      </c>
      <c r="C98" s="20" t="s">
        <v>429</v>
      </c>
      <c r="D98" s="20" t="s">
        <v>434</v>
      </c>
      <c r="E98" s="20" t="s">
        <v>437</v>
      </c>
      <c r="F98" s="88"/>
      <c r="G98" s="79">
        <v>354.68</v>
      </c>
      <c r="H98" s="23">
        <f t="shared" si="1"/>
        <v>0</v>
      </c>
    </row>
    <row r="99" spans="1:8" x14ac:dyDescent="0.25">
      <c r="A99" s="19" t="s">
        <v>145</v>
      </c>
      <c r="B99" s="20" t="s">
        <v>423</v>
      </c>
      <c r="C99" s="20" t="s">
        <v>429</v>
      </c>
      <c r="D99" s="20" t="s">
        <v>435</v>
      </c>
      <c r="E99" s="20" t="s">
        <v>437</v>
      </c>
      <c r="F99" s="88"/>
      <c r="G99" s="79">
        <v>303.3</v>
      </c>
      <c r="H99" s="23">
        <f t="shared" si="1"/>
        <v>0</v>
      </c>
    </row>
    <row r="100" spans="1:8" x14ac:dyDescent="0.25">
      <c r="A100" s="19" t="s">
        <v>146</v>
      </c>
      <c r="B100" s="20" t="s">
        <v>423</v>
      </c>
      <c r="C100" s="20" t="s">
        <v>429</v>
      </c>
      <c r="D100" s="20" t="s">
        <v>434</v>
      </c>
      <c r="E100" s="20" t="s">
        <v>438</v>
      </c>
      <c r="F100" s="88"/>
      <c r="G100" s="79">
        <v>623.87</v>
      </c>
      <c r="H100" s="23">
        <f t="shared" si="1"/>
        <v>0</v>
      </c>
    </row>
    <row r="101" spans="1:8" x14ac:dyDescent="0.25">
      <c r="A101" s="19" t="s">
        <v>147</v>
      </c>
      <c r="B101" s="20" t="s">
        <v>423</v>
      </c>
      <c r="C101" s="20" t="s">
        <v>429</v>
      </c>
      <c r="D101" s="20" t="s">
        <v>435</v>
      </c>
      <c r="E101" s="20" t="s">
        <v>438</v>
      </c>
      <c r="F101" s="88"/>
      <c r="G101" s="79">
        <v>555.23</v>
      </c>
      <c r="H101" s="23">
        <f t="shared" si="1"/>
        <v>0</v>
      </c>
    </row>
    <row r="102" spans="1:8" x14ac:dyDescent="0.25">
      <c r="A102" s="19" t="s">
        <v>148</v>
      </c>
      <c r="B102" s="20" t="s">
        <v>423</v>
      </c>
      <c r="C102" s="20" t="s">
        <v>429</v>
      </c>
      <c r="D102" s="20" t="s">
        <v>434</v>
      </c>
      <c r="E102" s="20" t="s">
        <v>439</v>
      </c>
      <c r="F102" s="88"/>
      <c r="G102" s="79">
        <v>481.36</v>
      </c>
      <c r="H102" s="23">
        <f t="shared" si="1"/>
        <v>0</v>
      </c>
    </row>
    <row r="103" spans="1:8" x14ac:dyDescent="0.25">
      <c r="A103" s="19" t="s">
        <v>149</v>
      </c>
      <c r="B103" s="20" t="s">
        <v>423</v>
      </c>
      <c r="C103" s="20" t="s">
        <v>429</v>
      </c>
      <c r="D103" s="20" t="s">
        <v>435</v>
      </c>
      <c r="E103" s="20" t="s">
        <v>439</v>
      </c>
      <c r="F103" s="88"/>
      <c r="G103" s="79">
        <v>435.21</v>
      </c>
      <c r="H103" s="23">
        <f t="shared" si="1"/>
        <v>0</v>
      </c>
    </row>
    <row r="104" spans="1:8" x14ac:dyDescent="0.25">
      <c r="A104" s="19" t="s">
        <v>150</v>
      </c>
      <c r="B104" s="20" t="s">
        <v>423</v>
      </c>
      <c r="C104" s="20" t="s">
        <v>429</v>
      </c>
      <c r="D104" s="20" t="s">
        <v>434</v>
      </c>
      <c r="E104" s="20" t="s">
        <v>440</v>
      </c>
      <c r="F104" s="88"/>
      <c r="G104" s="79">
        <v>293.18</v>
      </c>
      <c r="H104" s="23">
        <f t="shared" si="1"/>
        <v>0</v>
      </c>
    </row>
    <row r="105" spans="1:8" x14ac:dyDescent="0.25">
      <c r="A105" s="19" t="s">
        <v>151</v>
      </c>
      <c r="B105" s="20" t="s">
        <v>423</v>
      </c>
      <c r="C105" s="20" t="s">
        <v>429</v>
      </c>
      <c r="D105" s="20" t="s">
        <v>435</v>
      </c>
      <c r="E105" s="20" t="s">
        <v>440</v>
      </c>
      <c r="F105" s="88"/>
      <c r="G105" s="79">
        <v>256.54000000000002</v>
      </c>
      <c r="H105" s="23">
        <f t="shared" si="1"/>
        <v>0</v>
      </c>
    </row>
    <row r="106" spans="1:8" x14ac:dyDescent="0.25">
      <c r="A106" s="19" t="s">
        <v>152</v>
      </c>
      <c r="B106" s="20" t="s">
        <v>423</v>
      </c>
      <c r="C106" s="20" t="s">
        <v>429</v>
      </c>
      <c r="D106" s="20" t="s">
        <v>434</v>
      </c>
      <c r="E106" s="20" t="s">
        <v>441</v>
      </c>
      <c r="F106" s="88"/>
      <c r="G106" s="79">
        <v>416.27</v>
      </c>
      <c r="H106" s="23">
        <f t="shared" si="1"/>
        <v>0</v>
      </c>
    </row>
    <row r="107" spans="1:8" x14ac:dyDescent="0.25">
      <c r="A107" s="19" t="s">
        <v>153</v>
      </c>
      <c r="B107" s="20" t="s">
        <v>423</v>
      </c>
      <c r="C107" s="20" t="s">
        <v>429</v>
      </c>
      <c r="D107" s="20" t="s">
        <v>435</v>
      </c>
      <c r="E107" s="20" t="s">
        <v>441</v>
      </c>
      <c r="F107" s="88"/>
      <c r="G107" s="79">
        <v>349.16</v>
      </c>
      <c r="H107" s="23">
        <f t="shared" si="1"/>
        <v>0</v>
      </c>
    </row>
    <row r="108" spans="1:8" x14ac:dyDescent="0.25">
      <c r="A108" s="19" t="s">
        <v>154</v>
      </c>
      <c r="B108" s="20" t="s">
        <v>423</v>
      </c>
      <c r="C108" s="20" t="s">
        <v>429</v>
      </c>
      <c r="D108" s="20" t="s">
        <v>434</v>
      </c>
      <c r="E108" s="20" t="s">
        <v>442</v>
      </c>
      <c r="F108" s="88"/>
      <c r="G108" s="79">
        <v>370.95</v>
      </c>
      <c r="H108" s="23">
        <f t="shared" si="1"/>
        <v>0</v>
      </c>
    </row>
    <row r="109" spans="1:8" x14ac:dyDescent="0.25">
      <c r="A109" s="19" t="s">
        <v>155</v>
      </c>
      <c r="B109" s="20" t="s">
        <v>423</v>
      </c>
      <c r="C109" s="20" t="s">
        <v>429</v>
      </c>
      <c r="D109" s="20" t="s">
        <v>435</v>
      </c>
      <c r="E109" s="20" t="s">
        <v>442</v>
      </c>
      <c r="F109" s="88"/>
      <c r="G109" s="79">
        <v>299.11</v>
      </c>
      <c r="H109" s="23">
        <f t="shared" si="1"/>
        <v>0</v>
      </c>
    </row>
    <row r="110" spans="1:8" x14ac:dyDescent="0.25">
      <c r="A110" s="19" t="s">
        <v>156</v>
      </c>
      <c r="B110" s="20" t="s">
        <v>423</v>
      </c>
      <c r="C110" s="20" t="s">
        <v>429</v>
      </c>
      <c r="D110" s="20" t="s">
        <v>434</v>
      </c>
      <c r="E110" s="20" t="s">
        <v>443</v>
      </c>
      <c r="F110" s="88"/>
      <c r="G110" s="79">
        <v>407.57</v>
      </c>
      <c r="H110" s="23">
        <f t="shared" si="1"/>
        <v>0</v>
      </c>
    </row>
    <row r="111" spans="1:8" x14ac:dyDescent="0.25">
      <c r="A111" s="19" t="s">
        <v>157</v>
      </c>
      <c r="B111" s="20" t="s">
        <v>423</v>
      </c>
      <c r="C111" s="20" t="s">
        <v>429</v>
      </c>
      <c r="D111" s="20" t="s">
        <v>435</v>
      </c>
      <c r="E111" s="20" t="s">
        <v>443</v>
      </c>
      <c r="F111" s="88"/>
      <c r="G111" s="79">
        <v>361.78</v>
      </c>
      <c r="H111" s="23">
        <f t="shared" si="1"/>
        <v>0</v>
      </c>
    </row>
    <row r="112" spans="1:8" x14ac:dyDescent="0.25">
      <c r="A112" s="19" t="s">
        <v>158</v>
      </c>
      <c r="B112" s="20" t="s">
        <v>423</v>
      </c>
      <c r="C112" s="20" t="s">
        <v>429</v>
      </c>
      <c r="D112" s="20" t="s">
        <v>434</v>
      </c>
      <c r="E112" s="20" t="s">
        <v>444</v>
      </c>
      <c r="F112" s="88"/>
      <c r="G112" s="79">
        <v>285.52</v>
      </c>
      <c r="H112" s="23">
        <f t="shared" si="1"/>
        <v>0</v>
      </c>
    </row>
    <row r="113" spans="1:8" x14ac:dyDescent="0.25">
      <c r="A113" s="19" t="s">
        <v>159</v>
      </c>
      <c r="B113" s="20" t="s">
        <v>423</v>
      </c>
      <c r="C113" s="20" t="s">
        <v>429</v>
      </c>
      <c r="D113" s="20" t="s">
        <v>435</v>
      </c>
      <c r="E113" s="20" t="s">
        <v>444</v>
      </c>
      <c r="F113" s="88"/>
      <c r="G113" s="79">
        <v>251.45</v>
      </c>
      <c r="H113" s="23">
        <f t="shared" si="1"/>
        <v>0</v>
      </c>
    </row>
    <row r="114" spans="1:8" x14ac:dyDescent="0.25">
      <c r="A114" s="19" t="s">
        <v>160</v>
      </c>
      <c r="B114" s="20" t="s">
        <v>43</v>
      </c>
      <c r="C114" s="20" t="s">
        <v>429</v>
      </c>
      <c r="D114" s="20" t="s">
        <v>434</v>
      </c>
      <c r="E114" s="20" t="s">
        <v>437</v>
      </c>
      <c r="F114" s="88"/>
      <c r="G114" s="79">
        <v>256.05</v>
      </c>
      <c r="H114" s="23">
        <f t="shared" si="1"/>
        <v>0</v>
      </c>
    </row>
    <row r="115" spans="1:8" x14ac:dyDescent="0.25">
      <c r="A115" s="19" t="s">
        <v>161</v>
      </c>
      <c r="B115" s="20" t="s">
        <v>43</v>
      </c>
      <c r="C115" s="20" t="s">
        <v>429</v>
      </c>
      <c r="D115" s="20" t="s">
        <v>435</v>
      </c>
      <c r="E115" s="20" t="s">
        <v>437</v>
      </c>
      <c r="F115" s="88"/>
      <c r="G115" s="79">
        <v>223.65</v>
      </c>
      <c r="H115" s="23">
        <f t="shared" si="1"/>
        <v>0</v>
      </c>
    </row>
    <row r="116" spans="1:8" x14ac:dyDescent="0.25">
      <c r="A116" s="19" t="s">
        <v>162</v>
      </c>
      <c r="B116" s="20" t="s">
        <v>43</v>
      </c>
      <c r="C116" s="20" t="s">
        <v>429</v>
      </c>
      <c r="D116" s="20" t="s">
        <v>434</v>
      </c>
      <c r="E116" s="20" t="s">
        <v>438</v>
      </c>
      <c r="F116" s="88"/>
      <c r="G116" s="79">
        <v>452.81</v>
      </c>
      <c r="H116" s="23">
        <f t="shared" si="1"/>
        <v>0</v>
      </c>
    </row>
    <row r="117" spans="1:8" x14ac:dyDescent="0.25">
      <c r="A117" s="19" t="s">
        <v>163</v>
      </c>
      <c r="B117" s="20" t="s">
        <v>43</v>
      </c>
      <c r="C117" s="20" t="s">
        <v>429</v>
      </c>
      <c r="D117" s="20" t="s">
        <v>435</v>
      </c>
      <c r="E117" s="20" t="s">
        <v>438</v>
      </c>
      <c r="F117" s="88"/>
      <c r="G117" s="79">
        <v>411.72</v>
      </c>
      <c r="H117" s="23">
        <f t="shared" si="1"/>
        <v>0</v>
      </c>
    </row>
    <row r="118" spans="1:8" x14ac:dyDescent="0.25">
      <c r="A118" s="19" t="s">
        <v>164</v>
      </c>
      <c r="B118" s="20" t="s">
        <v>43</v>
      </c>
      <c r="C118" s="20" t="s">
        <v>429</v>
      </c>
      <c r="D118" s="20" t="s">
        <v>434</v>
      </c>
      <c r="E118" s="20" t="s">
        <v>439</v>
      </c>
      <c r="F118" s="88"/>
      <c r="G118" s="79">
        <v>346.03</v>
      </c>
      <c r="H118" s="23">
        <f t="shared" si="1"/>
        <v>0</v>
      </c>
    </row>
    <row r="119" spans="1:8" x14ac:dyDescent="0.25">
      <c r="A119" s="19" t="s">
        <v>165</v>
      </c>
      <c r="B119" s="20" t="s">
        <v>43</v>
      </c>
      <c r="C119" s="20" t="s">
        <v>429</v>
      </c>
      <c r="D119" s="20" t="s">
        <v>435</v>
      </c>
      <c r="E119" s="20" t="s">
        <v>439</v>
      </c>
      <c r="F119" s="88"/>
      <c r="G119" s="79">
        <v>319.45999999999998</v>
      </c>
      <c r="H119" s="23">
        <f t="shared" si="1"/>
        <v>0</v>
      </c>
    </row>
    <row r="120" spans="1:8" x14ac:dyDescent="0.25">
      <c r="A120" s="19" t="s">
        <v>166</v>
      </c>
      <c r="B120" s="20" t="s">
        <v>43</v>
      </c>
      <c r="C120" s="20" t="s">
        <v>429</v>
      </c>
      <c r="D120" s="20" t="s">
        <v>434</v>
      </c>
      <c r="E120" s="20" t="s">
        <v>440</v>
      </c>
      <c r="F120" s="88"/>
      <c r="G120" s="79">
        <v>214.85</v>
      </c>
      <c r="H120" s="23">
        <f t="shared" si="1"/>
        <v>0</v>
      </c>
    </row>
    <row r="121" spans="1:8" x14ac:dyDescent="0.25">
      <c r="A121" s="19" t="s">
        <v>167</v>
      </c>
      <c r="B121" s="20" t="s">
        <v>43</v>
      </c>
      <c r="C121" s="20" t="s">
        <v>429</v>
      </c>
      <c r="D121" s="20" t="s">
        <v>435</v>
      </c>
      <c r="E121" s="20" t="s">
        <v>440</v>
      </c>
      <c r="F121" s="88"/>
      <c r="G121" s="79">
        <v>192.15</v>
      </c>
      <c r="H121" s="23">
        <f t="shared" si="1"/>
        <v>0</v>
      </c>
    </row>
    <row r="122" spans="1:8" x14ac:dyDescent="0.25">
      <c r="A122" s="19" t="s">
        <v>168</v>
      </c>
      <c r="B122" s="20" t="s">
        <v>43</v>
      </c>
      <c r="C122" s="20" t="s">
        <v>429</v>
      </c>
      <c r="D122" s="20" t="s">
        <v>434</v>
      </c>
      <c r="E122" s="20" t="s">
        <v>441</v>
      </c>
      <c r="F122" s="88"/>
      <c r="G122" s="79">
        <v>302.48</v>
      </c>
      <c r="H122" s="23">
        <f t="shared" si="1"/>
        <v>0</v>
      </c>
    </row>
    <row r="123" spans="1:8" x14ac:dyDescent="0.25">
      <c r="A123" s="19" t="s">
        <v>169</v>
      </c>
      <c r="B123" s="20" t="s">
        <v>43</v>
      </c>
      <c r="C123" s="20" t="s">
        <v>429</v>
      </c>
      <c r="D123" s="20" t="s">
        <v>435</v>
      </c>
      <c r="E123" s="20" t="s">
        <v>441</v>
      </c>
      <c r="F123" s="88"/>
      <c r="G123" s="79">
        <v>259.23</v>
      </c>
      <c r="H123" s="23">
        <f t="shared" si="1"/>
        <v>0</v>
      </c>
    </row>
    <row r="124" spans="1:8" x14ac:dyDescent="0.25">
      <c r="A124" s="19" t="s">
        <v>170</v>
      </c>
      <c r="B124" s="20" t="s">
        <v>43</v>
      </c>
      <c r="C124" s="20" t="s">
        <v>429</v>
      </c>
      <c r="D124" s="20" t="s">
        <v>434</v>
      </c>
      <c r="E124" s="20" t="s">
        <v>442</v>
      </c>
      <c r="F124" s="88"/>
      <c r="G124" s="79">
        <v>268.67</v>
      </c>
      <c r="H124" s="23">
        <f t="shared" si="1"/>
        <v>0</v>
      </c>
    </row>
    <row r="125" spans="1:8" x14ac:dyDescent="0.25">
      <c r="A125" s="19" t="s">
        <v>171</v>
      </c>
      <c r="B125" s="20" t="s">
        <v>43</v>
      </c>
      <c r="C125" s="20" t="s">
        <v>429</v>
      </c>
      <c r="D125" s="20" t="s">
        <v>435</v>
      </c>
      <c r="E125" s="20" t="s">
        <v>442</v>
      </c>
      <c r="F125" s="88"/>
      <c r="G125" s="79">
        <v>221.31</v>
      </c>
      <c r="H125" s="23">
        <f t="shared" si="1"/>
        <v>0</v>
      </c>
    </row>
    <row r="126" spans="1:8" x14ac:dyDescent="0.25">
      <c r="A126" s="19" t="s">
        <v>172</v>
      </c>
      <c r="B126" s="20" t="s">
        <v>43</v>
      </c>
      <c r="C126" s="20" t="s">
        <v>429</v>
      </c>
      <c r="D126" s="20" t="s">
        <v>434</v>
      </c>
      <c r="E126" s="20" t="s">
        <v>443</v>
      </c>
      <c r="F126" s="88"/>
      <c r="G126" s="79">
        <v>297.39999999999998</v>
      </c>
      <c r="H126" s="23">
        <f t="shared" si="1"/>
        <v>0</v>
      </c>
    </row>
    <row r="127" spans="1:8" x14ac:dyDescent="0.25">
      <c r="A127" s="19" t="s">
        <v>173</v>
      </c>
      <c r="B127" s="20" t="s">
        <v>43</v>
      </c>
      <c r="C127" s="20" t="s">
        <v>429</v>
      </c>
      <c r="D127" s="20" t="s">
        <v>435</v>
      </c>
      <c r="E127" s="20" t="s">
        <v>443</v>
      </c>
      <c r="F127" s="88"/>
      <c r="G127" s="79">
        <v>269.8</v>
      </c>
      <c r="H127" s="23">
        <f t="shared" si="1"/>
        <v>0</v>
      </c>
    </row>
    <row r="128" spans="1:8" x14ac:dyDescent="0.25">
      <c r="A128" s="19" t="s">
        <v>174</v>
      </c>
      <c r="B128" s="20" t="s">
        <v>43</v>
      </c>
      <c r="C128" s="20" t="s">
        <v>429</v>
      </c>
      <c r="D128" s="20" t="s">
        <v>434</v>
      </c>
      <c r="E128" s="20" t="s">
        <v>444</v>
      </c>
      <c r="F128" s="88"/>
      <c r="G128" s="79">
        <v>209.88</v>
      </c>
      <c r="H128" s="23">
        <f t="shared" si="1"/>
        <v>0</v>
      </c>
    </row>
    <row r="129" spans="1:8" x14ac:dyDescent="0.25">
      <c r="A129" s="19" t="s">
        <v>175</v>
      </c>
      <c r="B129" s="20" t="s">
        <v>43</v>
      </c>
      <c r="C129" s="20" t="s">
        <v>429</v>
      </c>
      <c r="D129" s="20" t="s">
        <v>435</v>
      </c>
      <c r="E129" s="20" t="s">
        <v>444</v>
      </c>
      <c r="F129" s="88"/>
      <c r="G129" s="79">
        <v>188.96</v>
      </c>
      <c r="H129" s="23">
        <f t="shared" si="1"/>
        <v>0</v>
      </c>
    </row>
    <row r="130" spans="1:8" x14ac:dyDescent="0.25">
      <c r="A130" s="19" t="s">
        <v>176</v>
      </c>
      <c r="B130" s="20" t="s">
        <v>423</v>
      </c>
      <c r="C130" s="20" t="s">
        <v>430</v>
      </c>
      <c r="D130" s="20" t="s">
        <v>434</v>
      </c>
      <c r="E130" s="20" t="s">
        <v>437</v>
      </c>
      <c r="F130" s="88"/>
      <c r="G130" s="79">
        <v>362.99</v>
      </c>
      <c r="H130" s="23">
        <f t="shared" ref="H130:H193" si="2">G130*F130</f>
        <v>0</v>
      </c>
    </row>
    <row r="131" spans="1:8" x14ac:dyDescent="0.25">
      <c r="A131" s="19" t="s">
        <v>177</v>
      </c>
      <c r="B131" s="20" t="s">
        <v>423</v>
      </c>
      <c r="C131" s="20" t="s">
        <v>430</v>
      </c>
      <c r="D131" s="20" t="s">
        <v>435</v>
      </c>
      <c r="E131" s="20" t="s">
        <v>437</v>
      </c>
      <c r="F131" s="88"/>
      <c r="G131" s="79">
        <v>314.77999999999997</v>
      </c>
      <c r="H131" s="23">
        <f t="shared" si="2"/>
        <v>0</v>
      </c>
    </row>
    <row r="132" spans="1:8" x14ac:dyDescent="0.25">
      <c r="A132" s="19" t="s">
        <v>178</v>
      </c>
      <c r="B132" s="20" t="s">
        <v>423</v>
      </c>
      <c r="C132" s="20" t="s">
        <v>430</v>
      </c>
      <c r="D132" s="20" t="s">
        <v>434</v>
      </c>
      <c r="E132" s="20" t="s">
        <v>438</v>
      </c>
      <c r="F132" s="88"/>
      <c r="G132" s="79">
        <v>642.25</v>
      </c>
      <c r="H132" s="23">
        <f t="shared" si="2"/>
        <v>0</v>
      </c>
    </row>
    <row r="133" spans="1:8" x14ac:dyDescent="0.25">
      <c r="A133" s="19" t="s">
        <v>179</v>
      </c>
      <c r="B133" s="20" t="s">
        <v>423</v>
      </c>
      <c r="C133" s="20" t="s">
        <v>430</v>
      </c>
      <c r="D133" s="20" t="s">
        <v>435</v>
      </c>
      <c r="E133" s="20" t="s">
        <v>438</v>
      </c>
      <c r="F133" s="88"/>
      <c r="G133" s="79">
        <v>579.86</v>
      </c>
      <c r="H133" s="23">
        <f t="shared" si="2"/>
        <v>0</v>
      </c>
    </row>
    <row r="134" spans="1:8" x14ac:dyDescent="0.25">
      <c r="A134" s="19" t="s">
        <v>180</v>
      </c>
      <c r="B134" s="20" t="s">
        <v>423</v>
      </c>
      <c r="C134" s="20" t="s">
        <v>430</v>
      </c>
      <c r="D134" s="20" t="s">
        <v>434</v>
      </c>
      <c r="E134" s="20" t="s">
        <v>439</v>
      </c>
      <c r="F134" s="88"/>
      <c r="G134" s="79">
        <v>490.41</v>
      </c>
      <c r="H134" s="23">
        <f t="shared" si="2"/>
        <v>0</v>
      </c>
    </row>
    <row r="135" spans="1:8" x14ac:dyDescent="0.25">
      <c r="A135" s="19" t="s">
        <v>181</v>
      </c>
      <c r="B135" s="20" t="s">
        <v>423</v>
      </c>
      <c r="C135" s="20" t="s">
        <v>430</v>
      </c>
      <c r="D135" s="20" t="s">
        <v>435</v>
      </c>
      <c r="E135" s="20" t="s">
        <v>439</v>
      </c>
      <c r="F135" s="88"/>
      <c r="G135" s="79">
        <v>449.49</v>
      </c>
      <c r="H135" s="23">
        <f t="shared" si="2"/>
        <v>0</v>
      </c>
    </row>
    <row r="136" spans="1:8" x14ac:dyDescent="0.25">
      <c r="A136" s="19" t="s">
        <v>182</v>
      </c>
      <c r="B136" s="20" t="s">
        <v>423</v>
      </c>
      <c r="C136" s="20" t="s">
        <v>430</v>
      </c>
      <c r="D136" s="20" t="s">
        <v>434</v>
      </c>
      <c r="E136" s="20" t="s">
        <v>440</v>
      </c>
      <c r="F136" s="88"/>
      <c r="G136" s="79">
        <v>303.77999999999997</v>
      </c>
      <c r="H136" s="23">
        <f t="shared" si="2"/>
        <v>0</v>
      </c>
    </row>
    <row r="137" spans="1:8" x14ac:dyDescent="0.25">
      <c r="A137" s="19" t="s">
        <v>183</v>
      </c>
      <c r="B137" s="20" t="s">
        <v>423</v>
      </c>
      <c r="C137" s="20" t="s">
        <v>430</v>
      </c>
      <c r="D137" s="20" t="s">
        <v>435</v>
      </c>
      <c r="E137" s="20" t="s">
        <v>440</v>
      </c>
      <c r="F137" s="88"/>
      <c r="G137" s="79">
        <v>269.75</v>
      </c>
      <c r="H137" s="23">
        <f t="shared" si="2"/>
        <v>0</v>
      </c>
    </row>
    <row r="138" spans="1:8" x14ac:dyDescent="0.25">
      <c r="A138" s="19" t="s">
        <v>184</v>
      </c>
      <c r="B138" s="20" t="s">
        <v>423</v>
      </c>
      <c r="C138" s="20" t="s">
        <v>430</v>
      </c>
      <c r="D138" s="20" t="s">
        <v>434</v>
      </c>
      <c r="E138" s="20" t="s">
        <v>441</v>
      </c>
      <c r="F138" s="88"/>
      <c r="G138" s="79">
        <v>428.85</v>
      </c>
      <c r="H138" s="23">
        <f t="shared" si="2"/>
        <v>0</v>
      </c>
    </row>
    <row r="139" spans="1:8" x14ac:dyDescent="0.25">
      <c r="A139" s="19" t="s">
        <v>185</v>
      </c>
      <c r="B139" s="20" t="s">
        <v>423</v>
      </c>
      <c r="C139" s="20" t="s">
        <v>430</v>
      </c>
      <c r="D139" s="20" t="s">
        <v>435</v>
      </c>
      <c r="E139" s="20" t="s">
        <v>441</v>
      </c>
      <c r="F139" s="88"/>
      <c r="G139" s="79">
        <v>364.94</v>
      </c>
      <c r="H139" s="23">
        <f t="shared" si="2"/>
        <v>0</v>
      </c>
    </row>
    <row r="140" spans="1:8" x14ac:dyDescent="0.25">
      <c r="A140" s="19" t="s">
        <v>186</v>
      </c>
      <c r="B140" s="20" t="s">
        <v>423</v>
      </c>
      <c r="C140" s="20" t="s">
        <v>430</v>
      </c>
      <c r="D140" s="20" t="s">
        <v>434</v>
      </c>
      <c r="E140" s="20" t="s">
        <v>442</v>
      </c>
      <c r="F140" s="88"/>
      <c r="G140" s="79">
        <v>380.35</v>
      </c>
      <c r="H140" s="23">
        <f t="shared" si="2"/>
        <v>0</v>
      </c>
    </row>
    <row r="141" spans="1:8" x14ac:dyDescent="0.25">
      <c r="A141" s="19" t="s">
        <v>187</v>
      </c>
      <c r="B141" s="20" t="s">
        <v>423</v>
      </c>
      <c r="C141" s="20" t="s">
        <v>430</v>
      </c>
      <c r="D141" s="20" t="s">
        <v>435</v>
      </c>
      <c r="E141" s="20" t="s">
        <v>442</v>
      </c>
      <c r="F141" s="88"/>
      <c r="G141" s="79">
        <v>311.04000000000002</v>
      </c>
      <c r="H141" s="23">
        <f t="shared" si="2"/>
        <v>0</v>
      </c>
    </row>
    <row r="142" spans="1:8" x14ac:dyDescent="0.25">
      <c r="A142" s="19" t="s">
        <v>188</v>
      </c>
      <c r="B142" s="20" t="s">
        <v>423</v>
      </c>
      <c r="C142" s="20" t="s">
        <v>430</v>
      </c>
      <c r="D142" s="20" t="s">
        <v>434</v>
      </c>
      <c r="E142" s="20" t="s">
        <v>443</v>
      </c>
      <c r="F142" s="88"/>
      <c r="G142" s="79">
        <v>418.69</v>
      </c>
      <c r="H142" s="23">
        <f t="shared" si="2"/>
        <v>0</v>
      </c>
    </row>
    <row r="143" spans="1:8" x14ac:dyDescent="0.25">
      <c r="A143" s="19" t="s">
        <v>189</v>
      </c>
      <c r="B143" s="20" t="s">
        <v>423</v>
      </c>
      <c r="C143" s="20" t="s">
        <v>430</v>
      </c>
      <c r="D143" s="20" t="s">
        <v>435</v>
      </c>
      <c r="E143" s="20" t="s">
        <v>443</v>
      </c>
      <c r="F143" s="88"/>
      <c r="G143" s="79">
        <v>376.97</v>
      </c>
      <c r="H143" s="23">
        <f t="shared" si="2"/>
        <v>0</v>
      </c>
    </row>
    <row r="144" spans="1:8" x14ac:dyDescent="0.25">
      <c r="A144" s="19" t="s">
        <v>190</v>
      </c>
      <c r="B144" s="20" t="s">
        <v>423</v>
      </c>
      <c r="C144" s="20" t="s">
        <v>430</v>
      </c>
      <c r="D144" s="20" t="s">
        <v>434</v>
      </c>
      <c r="E144" s="20" t="s">
        <v>444</v>
      </c>
      <c r="F144" s="88"/>
      <c r="G144" s="79">
        <v>295.61</v>
      </c>
      <c r="H144" s="23">
        <f t="shared" si="2"/>
        <v>0</v>
      </c>
    </row>
    <row r="145" spans="1:8" x14ac:dyDescent="0.25">
      <c r="A145" s="19" t="s">
        <v>191</v>
      </c>
      <c r="B145" s="20" t="s">
        <v>423</v>
      </c>
      <c r="C145" s="20" t="s">
        <v>430</v>
      </c>
      <c r="D145" s="20" t="s">
        <v>435</v>
      </c>
      <c r="E145" s="20" t="s">
        <v>444</v>
      </c>
      <c r="F145" s="88"/>
      <c r="G145" s="79">
        <v>264.18</v>
      </c>
      <c r="H145" s="23">
        <f t="shared" si="2"/>
        <v>0</v>
      </c>
    </row>
    <row r="146" spans="1:8" x14ac:dyDescent="0.25">
      <c r="A146" s="19" t="s">
        <v>192</v>
      </c>
      <c r="B146" s="20" t="s">
        <v>43</v>
      </c>
      <c r="C146" s="20" t="s">
        <v>430</v>
      </c>
      <c r="D146" s="20" t="s">
        <v>434</v>
      </c>
      <c r="E146" s="20" t="s">
        <v>437</v>
      </c>
      <c r="F146" s="88"/>
      <c r="G146" s="79">
        <v>272.18</v>
      </c>
      <c r="H146" s="23">
        <f t="shared" si="2"/>
        <v>0</v>
      </c>
    </row>
    <row r="147" spans="1:8" x14ac:dyDescent="0.25">
      <c r="A147" s="19" t="s">
        <v>193</v>
      </c>
      <c r="B147" s="20" t="s">
        <v>43</v>
      </c>
      <c r="C147" s="20" t="s">
        <v>430</v>
      </c>
      <c r="D147" s="20" t="s">
        <v>435</v>
      </c>
      <c r="E147" s="20" t="s">
        <v>437</v>
      </c>
      <c r="F147" s="88"/>
      <c r="G147" s="79">
        <v>241.49</v>
      </c>
      <c r="H147" s="23">
        <f t="shared" si="2"/>
        <v>0</v>
      </c>
    </row>
    <row r="148" spans="1:8" x14ac:dyDescent="0.25">
      <c r="A148" s="19" t="s">
        <v>194</v>
      </c>
      <c r="B148" s="20" t="s">
        <v>43</v>
      </c>
      <c r="C148" s="20" t="s">
        <v>430</v>
      </c>
      <c r="D148" s="20" t="s">
        <v>434</v>
      </c>
      <c r="E148" s="20" t="s">
        <v>438</v>
      </c>
      <c r="F148" s="88"/>
      <c r="G148" s="79">
        <v>484.19</v>
      </c>
      <c r="H148" s="23">
        <f t="shared" si="2"/>
        <v>0</v>
      </c>
    </row>
    <row r="149" spans="1:8" x14ac:dyDescent="0.25">
      <c r="A149" s="19" t="s">
        <v>195</v>
      </c>
      <c r="B149" s="20" t="s">
        <v>43</v>
      </c>
      <c r="C149" s="20" t="s">
        <v>430</v>
      </c>
      <c r="D149" s="20" t="s">
        <v>435</v>
      </c>
      <c r="E149" s="20" t="s">
        <v>438</v>
      </c>
      <c r="F149" s="88"/>
      <c r="G149" s="79">
        <v>447.28</v>
      </c>
      <c r="H149" s="23">
        <f t="shared" si="2"/>
        <v>0</v>
      </c>
    </row>
    <row r="150" spans="1:8" x14ac:dyDescent="0.25">
      <c r="A150" s="19" t="s">
        <v>196</v>
      </c>
      <c r="B150" s="20" t="s">
        <v>43</v>
      </c>
      <c r="C150" s="20" t="s">
        <v>430</v>
      </c>
      <c r="D150" s="20" t="s">
        <v>434</v>
      </c>
      <c r="E150" s="20" t="s">
        <v>439</v>
      </c>
      <c r="F150" s="88"/>
      <c r="G150" s="79">
        <v>366.1</v>
      </c>
      <c r="H150" s="23">
        <f t="shared" si="2"/>
        <v>0</v>
      </c>
    </row>
    <row r="151" spans="1:8" x14ac:dyDescent="0.25">
      <c r="A151" s="19" t="s">
        <v>197</v>
      </c>
      <c r="B151" s="20" t="s">
        <v>43</v>
      </c>
      <c r="C151" s="20" t="s">
        <v>430</v>
      </c>
      <c r="D151" s="20" t="s">
        <v>435</v>
      </c>
      <c r="E151" s="20" t="s">
        <v>439</v>
      </c>
      <c r="F151" s="88"/>
      <c r="G151" s="79">
        <v>343.29</v>
      </c>
      <c r="H151" s="23">
        <f t="shared" si="2"/>
        <v>0</v>
      </c>
    </row>
    <row r="152" spans="1:8" x14ac:dyDescent="0.25">
      <c r="A152" s="19" t="s">
        <v>198</v>
      </c>
      <c r="B152" s="20" t="s">
        <v>43</v>
      </c>
      <c r="C152" s="20" t="s">
        <v>430</v>
      </c>
      <c r="D152" s="20" t="s">
        <v>434</v>
      </c>
      <c r="E152" s="20" t="s">
        <v>440</v>
      </c>
      <c r="F152" s="88"/>
      <c r="G152" s="79">
        <v>231.39</v>
      </c>
      <c r="H152" s="23">
        <f t="shared" si="2"/>
        <v>0</v>
      </c>
    </row>
    <row r="153" spans="1:8" x14ac:dyDescent="0.25">
      <c r="A153" s="19" t="s">
        <v>199</v>
      </c>
      <c r="B153" s="20" t="s">
        <v>43</v>
      </c>
      <c r="C153" s="20" t="s">
        <v>430</v>
      </c>
      <c r="D153" s="20" t="s">
        <v>435</v>
      </c>
      <c r="E153" s="20" t="s">
        <v>440</v>
      </c>
      <c r="F153" s="88"/>
      <c r="G153" s="79">
        <v>210.28</v>
      </c>
      <c r="H153" s="23">
        <f t="shared" si="2"/>
        <v>0</v>
      </c>
    </row>
    <row r="154" spans="1:8" x14ac:dyDescent="0.25">
      <c r="A154" s="19" t="s">
        <v>200</v>
      </c>
      <c r="B154" s="20" t="s">
        <v>43</v>
      </c>
      <c r="C154" s="20" t="s">
        <v>430</v>
      </c>
      <c r="D154" s="20" t="s">
        <v>434</v>
      </c>
      <c r="E154" s="20" t="s">
        <v>441</v>
      </c>
      <c r="F154" s="88"/>
      <c r="G154" s="79">
        <v>323.72000000000003</v>
      </c>
      <c r="H154" s="23">
        <f t="shared" si="2"/>
        <v>0</v>
      </c>
    </row>
    <row r="155" spans="1:8" x14ac:dyDescent="0.25">
      <c r="A155" s="19" t="s">
        <v>201</v>
      </c>
      <c r="B155" s="20" t="s">
        <v>43</v>
      </c>
      <c r="C155" s="20" t="s">
        <v>430</v>
      </c>
      <c r="D155" s="20" t="s">
        <v>435</v>
      </c>
      <c r="E155" s="20" t="s">
        <v>441</v>
      </c>
      <c r="F155" s="88"/>
      <c r="G155" s="79">
        <v>281.87</v>
      </c>
      <c r="H155" s="23">
        <f t="shared" si="2"/>
        <v>0</v>
      </c>
    </row>
    <row r="156" spans="1:8" x14ac:dyDescent="0.25">
      <c r="A156" s="19" t="s">
        <v>202</v>
      </c>
      <c r="B156" s="20" t="s">
        <v>43</v>
      </c>
      <c r="C156" s="20" t="s">
        <v>430</v>
      </c>
      <c r="D156" s="20" t="s">
        <v>434</v>
      </c>
      <c r="E156" s="20" t="s">
        <v>442</v>
      </c>
      <c r="F156" s="88"/>
      <c r="G156" s="79">
        <v>286.22000000000003</v>
      </c>
      <c r="H156" s="23">
        <f t="shared" si="2"/>
        <v>0</v>
      </c>
    </row>
    <row r="157" spans="1:8" x14ac:dyDescent="0.25">
      <c r="A157" s="19" t="s">
        <v>203</v>
      </c>
      <c r="B157" s="20" t="s">
        <v>43</v>
      </c>
      <c r="C157" s="20" t="s">
        <v>430</v>
      </c>
      <c r="D157" s="20" t="s">
        <v>435</v>
      </c>
      <c r="E157" s="20" t="s">
        <v>442</v>
      </c>
      <c r="F157" s="88"/>
      <c r="G157" s="79">
        <v>239.51</v>
      </c>
      <c r="H157" s="23">
        <f t="shared" si="2"/>
        <v>0</v>
      </c>
    </row>
    <row r="158" spans="1:8" x14ac:dyDescent="0.25">
      <c r="A158" s="19" t="s">
        <v>204</v>
      </c>
      <c r="B158" s="20" t="s">
        <v>43</v>
      </c>
      <c r="C158" s="20" t="s">
        <v>430</v>
      </c>
      <c r="D158" s="20" t="s">
        <v>434</v>
      </c>
      <c r="E158" s="20" t="s">
        <v>443</v>
      </c>
      <c r="F158" s="88"/>
      <c r="G158" s="79">
        <v>317.82</v>
      </c>
      <c r="H158" s="23">
        <f t="shared" si="2"/>
        <v>0</v>
      </c>
    </row>
    <row r="159" spans="1:8" x14ac:dyDescent="0.25">
      <c r="A159" s="19" t="s">
        <v>205</v>
      </c>
      <c r="B159" s="20" t="s">
        <v>43</v>
      </c>
      <c r="C159" s="20" t="s">
        <v>430</v>
      </c>
      <c r="D159" s="20" t="s">
        <v>435</v>
      </c>
      <c r="E159" s="20" t="s">
        <v>443</v>
      </c>
      <c r="F159" s="88"/>
      <c r="G159" s="79">
        <v>292.89999999999998</v>
      </c>
      <c r="H159" s="23">
        <f t="shared" si="2"/>
        <v>0</v>
      </c>
    </row>
    <row r="160" spans="1:8" x14ac:dyDescent="0.25">
      <c r="A160" s="19" t="s">
        <v>206</v>
      </c>
      <c r="B160" s="20" t="s">
        <v>43</v>
      </c>
      <c r="C160" s="20" t="s">
        <v>430</v>
      </c>
      <c r="D160" s="20" t="s">
        <v>434</v>
      </c>
      <c r="E160" s="20" t="s">
        <v>444</v>
      </c>
      <c r="F160" s="88"/>
      <c r="G160" s="79">
        <v>226.04</v>
      </c>
      <c r="H160" s="23">
        <f t="shared" si="2"/>
        <v>0</v>
      </c>
    </row>
    <row r="161" spans="1:8" x14ac:dyDescent="0.25">
      <c r="A161" s="19" t="s">
        <v>207</v>
      </c>
      <c r="B161" s="20" t="s">
        <v>43</v>
      </c>
      <c r="C161" s="20" t="s">
        <v>430</v>
      </c>
      <c r="D161" s="20" t="s">
        <v>435</v>
      </c>
      <c r="E161" s="20" t="s">
        <v>444</v>
      </c>
      <c r="F161" s="88"/>
      <c r="G161" s="79">
        <v>206.77</v>
      </c>
      <c r="H161" s="23">
        <f t="shared" si="2"/>
        <v>0</v>
      </c>
    </row>
    <row r="162" spans="1:8" x14ac:dyDescent="0.25">
      <c r="A162" s="19" t="s">
        <v>208</v>
      </c>
      <c r="B162" s="20" t="s">
        <v>423</v>
      </c>
      <c r="C162" s="20" t="s">
        <v>431</v>
      </c>
      <c r="D162" s="20" t="s">
        <v>434</v>
      </c>
      <c r="E162" s="20" t="s">
        <v>437</v>
      </c>
      <c r="F162" s="88"/>
      <c r="G162" s="79">
        <v>426.37</v>
      </c>
      <c r="H162" s="23">
        <f t="shared" si="2"/>
        <v>0</v>
      </c>
    </row>
    <row r="163" spans="1:8" x14ac:dyDescent="0.25">
      <c r="A163" s="19" t="s">
        <v>209</v>
      </c>
      <c r="B163" s="20" t="s">
        <v>423</v>
      </c>
      <c r="C163" s="20" t="s">
        <v>431</v>
      </c>
      <c r="D163" s="20" t="s">
        <v>435</v>
      </c>
      <c r="E163" s="20" t="s">
        <v>437</v>
      </c>
      <c r="F163" s="88"/>
      <c r="G163" s="79">
        <v>371.82</v>
      </c>
      <c r="H163" s="23">
        <f t="shared" si="2"/>
        <v>0</v>
      </c>
    </row>
    <row r="164" spans="1:8" x14ac:dyDescent="0.25">
      <c r="A164" s="19" t="s">
        <v>210</v>
      </c>
      <c r="B164" s="20" t="s">
        <v>423</v>
      </c>
      <c r="C164" s="20" t="s">
        <v>431</v>
      </c>
      <c r="D164" s="20" t="s">
        <v>434</v>
      </c>
      <c r="E164" s="20" t="s">
        <v>438</v>
      </c>
      <c r="F164" s="88"/>
      <c r="G164" s="79">
        <v>753.34</v>
      </c>
      <c r="H164" s="23">
        <f t="shared" si="2"/>
        <v>0</v>
      </c>
    </row>
    <row r="165" spans="1:8" x14ac:dyDescent="0.25">
      <c r="A165" s="19" t="s">
        <v>211</v>
      </c>
      <c r="B165" s="20" t="s">
        <v>423</v>
      </c>
      <c r="C165" s="20" t="s">
        <v>431</v>
      </c>
      <c r="D165" s="20" t="s">
        <v>435</v>
      </c>
      <c r="E165" s="20" t="s">
        <v>438</v>
      </c>
      <c r="F165" s="88"/>
      <c r="G165" s="79">
        <v>683.88</v>
      </c>
      <c r="H165" s="23">
        <f t="shared" si="2"/>
        <v>0</v>
      </c>
    </row>
    <row r="166" spans="1:8" x14ac:dyDescent="0.25">
      <c r="A166" s="19" t="s">
        <v>212</v>
      </c>
      <c r="B166" s="20" t="s">
        <v>423</v>
      </c>
      <c r="C166" s="20" t="s">
        <v>431</v>
      </c>
      <c r="D166" s="20" t="s">
        <v>434</v>
      </c>
      <c r="E166" s="20" t="s">
        <v>439</v>
      </c>
      <c r="F166" s="88"/>
      <c r="G166" s="79">
        <v>576.58000000000004</v>
      </c>
      <c r="H166" s="23">
        <f t="shared" si="2"/>
        <v>0</v>
      </c>
    </row>
    <row r="167" spans="1:8" x14ac:dyDescent="0.25">
      <c r="A167" s="19" t="s">
        <v>213</v>
      </c>
      <c r="B167" s="20" t="s">
        <v>423</v>
      </c>
      <c r="C167" s="20" t="s">
        <v>431</v>
      </c>
      <c r="D167" s="20" t="s">
        <v>435</v>
      </c>
      <c r="E167" s="20" t="s">
        <v>439</v>
      </c>
      <c r="F167" s="88"/>
      <c r="G167" s="79">
        <v>531.5</v>
      </c>
      <c r="H167" s="23">
        <f t="shared" si="2"/>
        <v>0</v>
      </c>
    </row>
    <row r="168" spans="1:8" x14ac:dyDescent="0.25">
      <c r="A168" s="19" t="s">
        <v>214</v>
      </c>
      <c r="B168" s="20" t="s">
        <v>423</v>
      </c>
      <c r="C168" s="20" t="s">
        <v>431</v>
      </c>
      <c r="D168" s="20" t="s">
        <v>434</v>
      </c>
      <c r="E168" s="20" t="s">
        <v>440</v>
      </c>
      <c r="F168" s="88"/>
      <c r="G168" s="79">
        <v>357.17</v>
      </c>
      <c r="H168" s="23">
        <f t="shared" si="2"/>
        <v>0</v>
      </c>
    </row>
    <row r="169" spans="1:8" x14ac:dyDescent="0.25">
      <c r="A169" s="19" t="s">
        <v>215</v>
      </c>
      <c r="B169" s="20" t="s">
        <v>423</v>
      </c>
      <c r="C169" s="20" t="s">
        <v>431</v>
      </c>
      <c r="D169" s="20" t="s">
        <v>435</v>
      </c>
      <c r="E169" s="20" t="s">
        <v>440</v>
      </c>
      <c r="F169" s="88"/>
      <c r="G169" s="79">
        <v>318.93</v>
      </c>
      <c r="H169" s="23">
        <f t="shared" si="2"/>
        <v>0</v>
      </c>
    </row>
    <row r="170" spans="1:8" x14ac:dyDescent="0.25">
      <c r="A170" s="19" t="s">
        <v>216</v>
      </c>
      <c r="B170" s="20" t="s">
        <v>423</v>
      </c>
      <c r="C170" s="20" t="s">
        <v>431</v>
      </c>
      <c r="D170" s="20" t="s">
        <v>434</v>
      </c>
      <c r="E170" s="20" t="s">
        <v>441</v>
      </c>
      <c r="F170" s="88"/>
      <c r="G170" s="79">
        <v>503.2</v>
      </c>
      <c r="H170" s="23">
        <f t="shared" si="2"/>
        <v>0</v>
      </c>
    </row>
    <row r="171" spans="1:8" x14ac:dyDescent="0.25">
      <c r="A171" s="19" t="s">
        <v>217</v>
      </c>
      <c r="B171" s="20" t="s">
        <v>423</v>
      </c>
      <c r="C171" s="20" t="s">
        <v>431</v>
      </c>
      <c r="D171" s="20" t="s">
        <v>435</v>
      </c>
      <c r="E171" s="20" t="s">
        <v>441</v>
      </c>
      <c r="F171" s="88"/>
      <c r="G171" s="79">
        <v>430.55</v>
      </c>
      <c r="H171" s="23">
        <f t="shared" si="2"/>
        <v>0</v>
      </c>
    </row>
    <row r="172" spans="1:8" x14ac:dyDescent="0.25">
      <c r="A172" s="19" t="s">
        <v>218</v>
      </c>
      <c r="B172" s="20" t="s">
        <v>423</v>
      </c>
      <c r="C172" s="20" t="s">
        <v>431</v>
      </c>
      <c r="D172" s="20" t="s">
        <v>434</v>
      </c>
      <c r="E172" s="20" t="s">
        <v>442</v>
      </c>
      <c r="F172" s="88"/>
      <c r="G172" s="79">
        <v>447.29</v>
      </c>
      <c r="H172" s="23">
        <f t="shared" si="2"/>
        <v>0</v>
      </c>
    </row>
    <row r="173" spans="1:8" x14ac:dyDescent="0.25">
      <c r="A173" s="19" t="s">
        <v>219</v>
      </c>
      <c r="B173" s="20" t="s">
        <v>423</v>
      </c>
      <c r="C173" s="20" t="s">
        <v>431</v>
      </c>
      <c r="D173" s="20" t="s">
        <v>435</v>
      </c>
      <c r="E173" s="20" t="s">
        <v>442</v>
      </c>
      <c r="F173" s="88"/>
      <c r="G173" s="79">
        <v>367.87</v>
      </c>
      <c r="H173" s="23">
        <f t="shared" si="2"/>
        <v>0</v>
      </c>
    </row>
    <row r="174" spans="1:8" x14ac:dyDescent="0.25">
      <c r="A174" s="19" t="s">
        <v>220</v>
      </c>
      <c r="B174" s="20" t="s">
        <v>423</v>
      </c>
      <c r="C174" s="20" t="s">
        <v>431</v>
      </c>
      <c r="D174" s="20" t="s">
        <v>434</v>
      </c>
      <c r="E174" s="20" t="s">
        <v>443</v>
      </c>
      <c r="F174" s="88"/>
      <c r="G174" s="79">
        <v>495.16</v>
      </c>
      <c r="H174" s="23">
        <f t="shared" si="2"/>
        <v>0</v>
      </c>
    </row>
    <row r="175" spans="1:8" x14ac:dyDescent="0.25">
      <c r="A175" s="19" t="s">
        <v>221</v>
      </c>
      <c r="B175" s="20" t="s">
        <v>423</v>
      </c>
      <c r="C175" s="20" t="s">
        <v>431</v>
      </c>
      <c r="D175" s="20" t="s">
        <v>435</v>
      </c>
      <c r="E175" s="20" t="s">
        <v>443</v>
      </c>
      <c r="F175" s="88"/>
      <c r="G175" s="79">
        <v>448.51</v>
      </c>
      <c r="H175" s="23">
        <f t="shared" si="2"/>
        <v>0</v>
      </c>
    </row>
    <row r="176" spans="1:8" x14ac:dyDescent="0.25">
      <c r="A176" s="19" t="s">
        <v>222</v>
      </c>
      <c r="B176" s="20" t="s">
        <v>423</v>
      </c>
      <c r="C176" s="20" t="s">
        <v>431</v>
      </c>
      <c r="D176" s="20" t="s">
        <v>434</v>
      </c>
      <c r="E176" s="20" t="s">
        <v>444</v>
      </c>
      <c r="F176" s="88"/>
      <c r="G176" s="79">
        <v>349.04</v>
      </c>
      <c r="H176" s="23">
        <f t="shared" si="2"/>
        <v>0</v>
      </c>
    </row>
    <row r="177" spans="1:8" x14ac:dyDescent="0.25">
      <c r="A177" s="19" t="s">
        <v>223</v>
      </c>
      <c r="B177" s="20" t="s">
        <v>423</v>
      </c>
      <c r="C177" s="20" t="s">
        <v>431</v>
      </c>
      <c r="D177" s="20" t="s">
        <v>435</v>
      </c>
      <c r="E177" s="20" t="s">
        <v>444</v>
      </c>
      <c r="F177" s="88"/>
      <c r="G177" s="79">
        <v>313.75</v>
      </c>
      <c r="H177" s="23">
        <f t="shared" si="2"/>
        <v>0</v>
      </c>
    </row>
    <row r="178" spans="1:8" x14ac:dyDescent="0.25">
      <c r="A178" s="19" t="s">
        <v>224</v>
      </c>
      <c r="B178" s="20" t="s">
        <v>43</v>
      </c>
      <c r="C178" s="20" t="s">
        <v>431</v>
      </c>
      <c r="D178" s="20" t="s">
        <v>434</v>
      </c>
      <c r="E178" s="20" t="s">
        <v>437</v>
      </c>
      <c r="F178" s="88"/>
      <c r="G178" s="79">
        <v>323.85000000000002</v>
      </c>
      <c r="H178" s="23">
        <f t="shared" si="2"/>
        <v>0</v>
      </c>
    </row>
    <row r="179" spans="1:8" x14ac:dyDescent="0.25">
      <c r="A179" s="19" t="s">
        <v>225</v>
      </c>
      <c r="B179" s="20" t="s">
        <v>43</v>
      </c>
      <c r="C179" s="20" t="s">
        <v>431</v>
      </c>
      <c r="D179" s="20" t="s">
        <v>435</v>
      </c>
      <c r="E179" s="20" t="s">
        <v>437</v>
      </c>
      <c r="F179" s="88"/>
      <c r="G179" s="79">
        <v>289.01</v>
      </c>
      <c r="H179" s="23">
        <f t="shared" si="2"/>
        <v>0</v>
      </c>
    </row>
    <row r="180" spans="1:8" x14ac:dyDescent="0.25">
      <c r="A180" s="19" t="s">
        <v>226</v>
      </c>
      <c r="B180" s="20" t="s">
        <v>43</v>
      </c>
      <c r="C180" s="20" t="s">
        <v>431</v>
      </c>
      <c r="D180" s="20" t="s">
        <v>434</v>
      </c>
      <c r="E180" s="20" t="s">
        <v>438</v>
      </c>
      <c r="F180" s="88"/>
      <c r="G180" s="79">
        <v>575.66999999999996</v>
      </c>
      <c r="H180" s="23">
        <f t="shared" si="2"/>
        <v>0</v>
      </c>
    </row>
    <row r="181" spans="1:8" x14ac:dyDescent="0.25">
      <c r="A181" s="19" t="s">
        <v>227</v>
      </c>
      <c r="B181" s="20" t="s">
        <v>43</v>
      </c>
      <c r="C181" s="20" t="s">
        <v>431</v>
      </c>
      <c r="D181" s="20" t="s">
        <v>435</v>
      </c>
      <c r="E181" s="20" t="s">
        <v>438</v>
      </c>
      <c r="F181" s="88"/>
      <c r="G181" s="79">
        <v>534.80999999999995</v>
      </c>
      <c r="H181" s="23">
        <f t="shared" si="2"/>
        <v>0</v>
      </c>
    </row>
    <row r="182" spans="1:8" x14ac:dyDescent="0.25">
      <c r="A182" s="19" t="s">
        <v>228</v>
      </c>
      <c r="B182" s="20" t="s">
        <v>43</v>
      </c>
      <c r="C182" s="20" t="s">
        <v>431</v>
      </c>
      <c r="D182" s="20" t="s">
        <v>434</v>
      </c>
      <c r="E182" s="20" t="s">
        <v>439</v>
      </c>
      <c r="F182" s="88"/>
      <c r="G182" s="79">
        <v>435.82</v>
      </c>
      <c r="H182" s="23">
        <f t="shared" si="2"/>
        <v>0</v>
      </c>
    </row>
    <row r="183" spans="1:8" x14ac:dyDescent="0.25">
      <c r="A183" s="19" t="s">
        <v>229</v>
      </c>
      <c r="B183" s="20" t="s">
        <v>43</v>
      </c>
      <c r="C183" s="20" t="s">
        <v>431</v>
      </c>
      <c r="D183" s="20" t="s">
        <v>435</v>
      </c>
      <c r="E183" s="20" t="s">
        <v>439</v>
      </c>
      <c r="F183" s="88"/>
      <c r="G183" s="79">
        <v>411.09</v>
      </c>
      <c r="H183" s="23">
        <f t="shared" si="2"/>
        <v>0</v>
      </c>
    </row>
    <row r="184" spans="1:8" x14ac:dyDescent="0.25">
      <c r="A184" s="19" t="s">
        <v>230</v>
      </c>
      <c r="B184" s="20" t="s">
        <v>43</v>
      </c>
      <c r="C184" s="20" t="s">
        <v>431</v>
      </c>
      <c r="D184" s="20" t="s">
        <v>434</v>
      </c>
      <c r="E184" s="20" t="s">
        <v>440</v>
      </c>
      <c r="F184" s="88"/>
      <c r="G184" s="79">
        <v>275.8</v>
      </c>
      <c r="H184" s="23">
        <f t="shared" si="2"/>
        <v>0</v>
      </c>
    </row>
    <row r="185" spans="1:8" x14ac:dyDescent="0.25">
      <c r="A185" s="19" t="s">
        <v>231</v>
      </c>
      <c r="B185" s="20" t="s">
        <v>43</v>
      </c>
      <c r="C185" s="20" t="s">
        <v>431</v>
      </c>
      <c r="D185" s="20" t="s">
        <v>435</v>
      </c>
      <c r="E185" s="20" t="s">
        <v>440</v>
      </c>
      <c r="F185" s="88"/>
      <c r="G185" s="79">
        <v>252.05</v>
      </c>
      <c r="H185" s="23">
        <f t="shared" si="2"/>
        <v>0</v>
      </c>
    </row>
    <row r="186" spans="1:8" x14ac:dyDescent="0.25">
      <c r="A186" s="19" t="s">
        <v>232</v>
      </c>
      <c r="B186" s="20" t="s">
        <v>43</v>
      </c>
      <c r="C186" s="20" t="s">
        <v>431</v>
      </c>
      <c r="D186" s="20" t="s">
        <v>434</v>
      </c>
      <c r="E186" s="20" t="s">
        <v>441</v>
      </c>
      <c r="F186" s="88"/>
      <c r="G186" s="79">
        <v>385.01</v>
      </c>
      <c r="H186" s="23">
        <f t="shared" si="2"/>
        <v>0</v>
      </c>
    </row>
    <row r="187" spans="1:8" x14ac:dyDescent="0.25">
      <c r="A187" s="19" t="s">
        <v>233</v>
      </c>
      <c r="B187" s="20" t="s">
        <v>43</v>
      </c>
      <c r="C187" s="20" t="s">
        <v>431</v>
      </c>
      <c r="D187" s="20" t="s">
        <v>435</v>
      </c>
      <c r="E187" s="20" t="s">
        <v>441</v>
      </c>
      <c r="F187" s="88"/>
      <c r="G187" s="79">
        <v>337.14</v>
      </c>
      <c r="H187" s="23">
        <f t="shared" si="2"/>
        <v>0</v>
      </c>
    </row>
    <row r="188" spans="1:8" x14ac:dyDescent="0.25">
      <c r="A188" s="19" t="s">
        <v>234</v>
      </c>
      <c r="B188" s="20" t="s">
        <v>43</v>
      </c>
      <c r="C188" s="20" t="s">
        <v>431</v>
      </c>
      <c r="D188" s="20" t="s">
        <v>434</v>
      </c>
      <c r="E188" s="20" t="s">
        <v>442</v>
      </c>
      <c r="F188" s="88"/>
      <c r="G188" s="79">
        <v>340.96</v>
      </c>
      <c r="H188" s="23">
        <f t="shared" si="2"/>
        <v>0</v>
      </c>
    </row>
    <row r="189" spans="1:8" x14ac:dyDescent="0.25">
      <c r="A189" s="19" t="s">
        <v>235</v>
      </c>
      <c r="B189" s="20" t="s">
        <v>43</v>
      </c>
      <c r="C189" s="20" t="s">
        <v>431</v>
      </c>
      <c r="D189" s="20" t="s">
        <v>435</v>
      </c>
      <c r="E189" s="20" t="s">
        <v>442</v>
      </c>
      <c r="F189" s="88"/>
      <c r="G189" s="79">
        <v>286.98</v>
      </c>
      <c r="H189" s="23">
        <f t="shared" si="2"/>
        <v>0</v>
      </c>
    </row>
    <row r="190" spans="1:8" x14ac:dyDescent="0.25">
      <c r="A190" s="19" t="s">
        <v>236</v>
      </c>
      <c r="B190" s="20" t="s">
        <v>43</v>
      </c>
      <c r="C190" s="20" t="s">
        <v>431</v>
      </c>
      <c r="D190" s="20" t="s">
        <v>434</v>
      </c>
      <c r="E190" s="20" t="s">
        <v>443</v>
      </c>
      <c r="F190" s="88"/>
      <c r="G190" s="79">
        <v>380.51</v>
      </c>
      <c r="H190" s="23">
        <f t="shared" si="2"/>
        <v>0</v>
      </c>
    </row>
    <row r="191" spans="1:8" x14ac:dyDescent="0.25">
      <c r="A191" s="19" t="s">
        <v>237</v>
      </c>
      <c r="B191" s="20" t="s">
        <v>43</v>
      </c>
      <c r="C191" s="20" t="s">
        <v>431</v>
      </c>
      <c r="D191" s="20" t="s">
        <v>435</v>
      </c>
      <c r="E191" s="20" t="s">
        <v>443</v>
      </c>
      <c r="F191" s="88"/>
      <c r="G191" s="79">
        <v>352.75</v>
      </c>
      <c r="H191" s="23">
        <f t="shared" si="2"/>
        <v>0</v>
      </c>
    </row>
    <row r="192" spans="1:8" x14ac:dyDescent="0.25">
      <c r="A192" s="19" t="s">
        <v>238</v>
      </c>
      <c r="B192" s="20" t="s">
        <v>43</v>
      </c>
      <c r="C192" s="20" t="s">
        <v>431</v>
      </c>
      <c r="D192" s="20" t="s">
        <v>434</v>
      </c>
      <c r="E192" s="20" t="s">
        <v>444</v>
      </c>
      <c r="F192" s="88"/>
      <c r="G192" s="79">
        <v>270.39</v>
      </c>
      <c r="H192" s="23">
        <f t="shared" si="2"/>
        <v>0</v>
      </c>
    </row>
    <row r="193" spans="1:8" x14ac:dyDescent="0.25">
      <c r="A193" s="19" t="s">
        <v>239</v>
      </c>
      <c r="B193" s="20" t="s">
        <v>43</v>
      </c>
      <c r="C193" s="20" t="s">
        <v>431</v>
      </c>
      <c r="D193" s="20" t="s">
        <v>435</v>
      </c>
      <c r="E193" s="20" t="s">
        <v>444</v>
      </c>
      <c r="F193" s="88"/>
      <c r="G193" s="79">
        <v>248.76</v>
      </c>
      <c r="H193" s="23">
        <f t="shared" si="2"/>
        <v>0</v>
      </c>
    </row>
    <row r="194" spans="1:8" x14ac:dyDescent="0.25">
      <c r="A194" s="19" t="s">
        <v>240</v>
      </c>
      <c r="B194" s="20" t="s">
        <v>423</v>
      </c>
      <c r="C194" s="20" t="s">
        <v>432</v>
      </c>
      <c r="D194" s="20" t="s">
        <v>434</v>
      </c>
      <c r="E194" s="20" t="s">
        <v>437</v>
      </c>
      <c r="F194" s="88"/>
      <c r="G194" s="79">
        <v>529.97</v>
      </c>
      <c r="H194" s="23">
        <f t="shared" ref="H194:H257" si="3">G194*F194</f>
        <v>0</v>
      </c>
    </row>
    <row r="195" spans="1:8" x14ac:dyDescent="0.25">
      <c r="A195" s="19" t="s">
        <v>241</v>
      </c>
      <c r="B195" s="20" t="s">
        <v>423</v>
      </c>
      <c r="C195" s="20" t="s">
        <v>432</v>
      </c>
      <c r="D195" s="20" t="s">
        <v>435</v>
      </c>
      <c r="E195" s="20" t="s">
        <v>437</v>
      </c>
      <c r="F195" s="88"/>
      <c r="G195" s="79">
        <v>461.24</v>
      </c>
      <c r="H195" s="23">
        <f t="shared" si="3"/>
        <v>0</v>
      </c>
    </row>
    <row r="196" spans="1:8" x14ac:dyDescent="0.25">
      <c r="A196" s="19" t="s">
        <v>242</v>
      </c>
      <c r="B196" s="20" t="s">
        <v>423</v>
      </c>
      <c r="C196" s="20" t="s">
        <v>432</v>
      </c>
      <c r="D196" s="20" t="s">
        <v>434</v>
      </c>
      <c r="E196" s="20" t="s">
        <v>438</v>
      </c>
      <c r="F196" s="88"/>
      <c r="G196" s="79">
        <v>936.56</v>
      </c>
      <c r="H196" s="23">
        <f t="shared" si="3"/>
        <v>0</v>
      </c>
    </row>
    <row r="197" spans="1:8" x14ac:dyDescent="0.25">
      <c r="A197" s="19" t="s">
        <v>243</v>
      </c>
      <c r="B197" s="20" t="s">
        <v>423</v>
      </c>
      <c r="C197" s="20" t="s">
        <v>432</v>
      </c>
      <c r="D197" s="20" t="s">
        <v>435</v>
      </c>
      <c r="E197" s="20" t="s">
        <v>438</v>
      </c>
      <c r="F197" s="88"/>
      <c r="G197" s="79">
        <v>848.52</v>
      </c>
      <c r="H197" s="23">
        <f t="shared" si="3"/>
        <v>0</v>
      </c>
    </row>
    <row r="198" spans="1:8" x14ac:dyDescent="0.25">
      <c r="A198" s="19" t="s">
        <v>244</v>
      </c>
      <c r="B198" s="20" t="s">
        <v>423</v>
      </c>
      <c r="C198" s="20" t="s">
        <v>432</v>
      </c>
      <c r="D198" s="20" t="s">
        <v>434</v>
      </c>
      <c r="E198" s="20" t="s">
        <v>439</v>
      </c>
      <c r="F198" s="88"/>
      <c r="G198" s="79">
        <v>716.6</v>
      </c>
      <c r="H198" s="23">
        <f t="shared" si="3"/>
        <v>0</v>
      </c>
    </row>
    <row r="199" spans="1:8" x14ac:dyDescent="0.25">
      <c r="A199" s="19" t="s">
        <v>245</v>
      </c>
      <c r="B199" s="20" t="s">
        <v>423</v>
      </c>
      <c r="C199" s="20" t="s">
        <v>432</v>
      </c>
      <c r="D199" s="20" t="s">
        <v>435</v>
      </c>
      <c r="E199" s="20" t="s">
        <v>439</v>
      </c>
      <c r="F199" s="88"/>
      <c r="G199" s="79">
        <v>659.23</v>
      </c>
      <c r="H199" s="23">
        <f t="shared" si="3"/>
        <v>0</v>
      </c>
    </row>
    <row r="200" spans="1:8" x14ac:dyDescent="0.25">
      <c r="A200" s="19" t="s">
        <v>246</v>
      </c>
      <c r="B200" s="20" t="s">
        <v>423</v>
      </c>
      <c r="C200" s="20" t="s">
        <v>432</v>
      </c>
      <c r="D200" s="20" t="s">
        <v>434</v>
      </c>
      <c r="E200" s="20" t="s">
        <v>440</v>
      </c>
      <c r="F200" s="88"/>
      <c r="G200" s="79">
        <v>443.65</v>
      </c>
      <c r="H200" s="23">
        <f t="shared" si="3"/>
        <v>0</v>
      </c>
    </row>
    <row r="201" spans="1:8" x14ac:dyDescent="0.25">
      <c r="A201" s="19" t="s">
        <v>247</v>
      </c>
      <c r="B201" s="20" t="s">
        <v>423</v>
      </c>
      <c r="C201" s="20" t="s">
        <v>432</v>
      </c>
      <c r="D201" s="20" t="s">
        <v>435</v>
      </c>
      <c r="E201" s="20" t="s">
        <v>440</v>
      </c>
      <c r="F201" s="88"/>
      <c r="G201" s="79">
        <v>395.35</v>
      </c>
      <c r="H201" s="23">
        <f t="shared" si="3"/>
        <v>0</v>
      </c>
    </row>
    <row r="202" spans="1:8" x14ac:dyDescent="0.25">
      <c r="A202" s="19" t="s">
        <v>248</v>
      </c>
      <c r="B202" s="20" t="s">
        <v>423</v>
      </c>
      <c r="C202" s="20" t="s">
        <v>432</v>
      </c>
      <c r="D202" s="20" t="s">
        <v>434</v>
      </c>
      <c r="E202" s="20" t="s">
        <v>441</v>
      </c>
      <c r="F202" s="88"/>
      <c r="G202" s="79">
        <v>625.51</v>
      </c>
      <c r="H202" s="23">
        <f t="shared" si="3"/>
        <v>0</v>
      </c>
    </row>
    <row r="203" spans="1:8" x14ac:dyDescent="0.25">
      <c r="A203" s="19" t="s">
        <v>249</v>
      </c>
      <c r="B203" s="20" t="s">
        <v>423</v>
      </c>
      <c r="C203" s="20" t="s">
        <v>432</v>
      </c>
      <c r="D203" s="20" t="s">
        <v>435</v>
      </c>
      <c r="E203" s="20" t="s">
        <v>441</v>
      </c>
      <c r="F203" s="88"/>
      <c r="G203" s="79">
        <v>534.14</v>
      </c>
      <c r="H203" s="23">
        <f t="shared" si="3"/>
        <v>0</v>
      </c>
    </row>
    <row r="204" spans="1:8" x14ac:dyDescent="0.25">
      <c r="A204" s="19" t="s">
        <v>250</v>
      </c>
      <c r="B204" s="20" t="s">
        <v>423</v>
      </c>
      <c r="C204" s="20" t="s">
        <v>432</v>
      </c>
      <c r="D204" s="20" t="s">
        <v>434</v>
      </c>
      <c r="E204" s="20" t="s">
        <v>442</v>
      </c>
      <c r="F204" s="88"/>
      <c r="G204" s="79">
        <v>555.76</v>
      </c>
      <c r="H204" s="23">
        <f t="shared" si="3"/>
        <v>0</v>
      </c>
    </row>
    <row r="205" spans="1:8" x14ac:dyDescent="0.25">
      <c r="A205" s="19" t="s">
        <v>251</v>
      </c>
      <c r="B205" s="20" t="s">
        <v>423</v>
      </c>
      <c r="C205" s="20" t="s">
        <v>432</v>
      </c>
      <c r="D205" s="20" t="s">
        <v>435</v>
      </c>
      <c r="E205" s="20" t="s">
        <v>442</v>
      </c>
      <c r="F205" s="88"/>
      <c r="G205" s="79">
        <v>456.15</v>
      </c>
      <c r="H205" s="23">
        <f t="shared" si="3"/>
        <v>0</v>
      </c>
    </row>
    <row r="206" spans="1:8" x14ac:dyDescent="0.25">
      <c r="A206" s="19" t="s">
        <v>252</v>
      </c>
      <c r="B206" s="20" t="s">
        <v>423</v>
      </c>
      <c r="C206" s="20" t="s">
        <v>432</v>
      </c>
      <c r="D206" s="20" t="s">
        <v>434</v>
      </c>
      <c r="E206" s="20" t="s">
        <v>443</v>
      </c>
      <c r="F206" s="88"/>
      <c r="G206" s="79">
        <v>614.25</v>
      </c>
      <c r="H206" s="23">
        <f t="shared" si="3"/>
        <v>0</v>
      </c>
    </row>
    <row r="207" spans="1:8" x14ac:dyDescent="0.25">
      <c r="A207" s="19" t="s">
        <v>253</v>
      </c>
      <c r="B207" s="20" t="s">
        <v>423</v>
      </c>
      <c r="C207" s="20" t="s">
        <v>432</v>
      </c>
      <c r="D207" s="20" t="s">
        <v>435</v>
      </c>
      <c r="E207" s="20" t="s">
        <v>443</v>
      </c>
      <c r="F207" s="88"/>
      <c r="G207" s="79">
        <v>555.20000000000005</v>
      </c>
      <c r="H207" s="23">
        <f t="shared" si="3"/>
        <v>0</v>
      </c>
    </row>
    <row r="208" spans="1:8" x14ac:dyDescent="0.25">
      <c r="A208" s="19" t="s">
        <v>254</v>
      </c>
      <c r="B208" s="20" t="s">
        <v>423</v>
      </c>
      <c r="C208" s="20" t="s">
        <v>432</v>
      </c>
      <c r="D208" s="20" t="s">
        <v>434</v>
      </c>
      <c r="E208" s="20" t="s">
        <v>444</v>
      </c>
      <c r="F208" s="88"/>
      <c r="G208" s="79">
        <v>433.06</v>
      </c>
      <c r="H208" s="23">
        <f t="shared" si="3"/>
        <v>0</v>
      </c>
    </row>
    <row r="209" spans="1:8" x14ac:dyDescent="0.25">
      <c r="A209" s="19" t="s">
        <v>255</v>
      </c>
      <c r="B209" s="20" t="s">
        <v>423</v>
      </c>
      <c r="C209" s="20" t="s">
        <v>432</v>
      </c>
      <c r="D209" s="20" t="s">
        <v>435</v>
      </c>
      <c r="E209" s="20" t="s">
        <v>444</v>
      </c>
      <c r="F209" s="88"/>
      <c r="G209" s="79">
        <v>388.47</v>
      </c>
      <c r="H209" s="23">
        <f t="shared" si="3"/>
        <v>0</v>
      </c>
    </row>
    <row r="210" spans="1:8" x14ac:dyDescent="0.25">
      <c r="A210" s="19" t="s">
        <v>256</v>
      </c>
      <c r="B210" s="20" t="s">
        <v>43</v>
      </c>
      <c r="C210" s="20" t="s">
        <v>432</v>
      </c>
      <c r="D210" s="20" t="s">
        <v>434</v>
      </c>
      <c r="E210" s="20" t="s">
        <v>437</v>
      </c>
      <c r="F210" s="88"/>
      <c r="G210" s="79">
        <v>400.62</v>
      </c>
      <c r="H210" s="23">
        <f t="shared" si="3"/>
        <v>0</v>
      </c>
    </row>
    <row r="211" spans="1:8" x14ac:dyDescent="0.25">
      <c r="A211" s="19" t="s">
        <v>257</v>
      </c>
      <c r="B211" s="20" t="s">
        <v>43</v>
      </c>
      <c r="C211" s="20" t="s">
        <v>432</v>
      </c>
      <c r="D211" s="20" t="s">
        <v>435</v>
      </c>
      <c r="E211" s="20" t="s">
        <v>437</v>
      </c>
      <c r="F211" s="88"/>
      <c r="G211" s="79">
        <v>356.77</v>
      </c>
      <c r="H211" s="23">
        <f t="shared" si="3"/>
        <v>0</v>
      </c>
    </row>
    <row r="212" spans="1:8" x14ac:dyDescent="0.25">
      <c r="A212" s="19" t="s">
        <v>258</v>
      </c>
      <c r="B212" s="20" t="s">
        <v>43</v>
      </c>
      <c r="C212" s="20" t="s">
        <v>432</v>
      </c>
      <c r="D212" s="20" t="s">
        <v>434</v>
      </c>
      <c r="E212" s="20" t="s">
        <v>438</v>
      </c>
      <c r="F212" s="88"/>
      <c r="G212" s="79">
        <v>712.14</v>
      </c>
      <c r="H212" s="23">
        <f t="shared" si="3"/>
        <v>0</v>
      </c>
    </row>
    <row r="213" spans="1:8" x14ac:dyDescent="0.25">
      <c r="A213" s="19" t="s">
        <v>259</v>
      </c>
      <c r="B213" s="20" t="s">
        <v>43</v>
      </c>
      <c r="C213" s="20" t="s">
        <v>432</v>
      </c>
      <c r="D213" s="20" t="s">
        <v>435</v>
      </c>
      <c r="E213" s="20" t="s">
        <v>438</v>
      </c>
      <c r="F213" s="88"/>
      <c r="G213" s="79">
        <v>660.24</v>
      </c>
      <c r="H213" s="23">
        <f t="shared" si="3"/>
        <v>0</v>
      </c>
    </row>
    <row r="214" spans="1:8" x14ac:dyDescent="0.25">
      <c r="A214" s="19" t="s">
        <v>260</v>
      </c>
      <c r="B214" s="20" t="s">
        <v>43</v>
      </c>
      <c r="C214" s="20" t="s">
        <v>432</v>
      </c>
      <c r="D214" s="20" t="s">
        <v>434</v>
      </c>
      <c r="E214" s="20" t="s">
        <v>439</v>
      </c>
      <c r="F214" s="88"/>
      <c r="G214" s="79">
        <v>539.14</v>
      </c>
      <c r="H214" s="23">
        <f t="shared" si="3"/>
        <v>0</v>
      </c>
    </row>
    <row r="215" spans="1:8" x14ac:dyDescent="0.25">
      <c r="A215" s="19" t="s">
        <v>261</v>
      </c>
      <c r="B215" s="20" t="s">
        <v>43</v>
      </c>
      <c r="C215" s="20" t="s">
        <v>432</v>
      </c>
      <c r="D215" s="20" t="s">
        <v>435</v>
      </c>
      <c r="E215" s="20" t="s">
        <v>439</v>
      </c>
      <c r="F215" s="88"/>
      <c r="G215" s="79">
        <v>507.48</v>
      </c>
      <c r="H215" s="23">
        <f t="shared" si="3"/>
        <v>0</v>
      </c>
    </row>
    <row r="216" spans="1:8" x14ac:dyDescent="0.25">
      <c r="A216" s="19" t="s">
        <v>262</v>
      </c>
      <c r="B216" s="20" t="s">
        <v>43</v>
      </c>
      <c r="C216" s="20" t="s">
        <v>432</v>
      </c>
      <c r="D216" s="20" t="s">
        <v>434</v>
      </c>
      <c r="E216" s="20" t="s">
        <v>440</v>
      </c>
      <c r="F216" s="88"/>
      <c r="G216" s="79">
        <v>340.87</v>
      </c>
      <c r="H216" s="23">
        <f t="shared" si="3"/>
        <v>0</v>
      </c>
    </row>
    <row r="217" spans="1:8" x14ac:dyDescent="0.25">
      <c r="A217" s="19" t="s">
        <v>263</v>
      </c>
      <c r="B217" s="20" t="s">
        <v>43</v>
      </c>
      <c r="C217" s="20" t="s">
        <v>432</v>
      </c>
      <c r="D217" s="20" t="s">
        <v>435</v>
      </c>
      <c r="E217" s="20" t="s">
        <v>440</v>
      </c>
      <c r="F217" s="88"/>
      <c r="G217" s="79">
        <v>310.89</v>
      </c>
      <c r="H217" s="23">
        <f t="shared" si="3"/>
        <v>0</v>
      </c>
    </row>
    <row r="218" spans="1:8" x14ac:dyDescent="0.25">
      <c r="A218" s="19" t="s">
        <v>264</v>
      </c>
      <c r="B218" s="20" t="s">
        <v>43</v>
      </c>
      <c r="C218" s="20" t="s">
        <v>432</v>
      </c>
      <c r="D218" s="20" t="s">
        <v>434</v>
      </c>
      <c r="E218" s="20" t="s">
        <v>441</v>
      </c>
      <c r="F218" s="88"/>
      <c r="G218" s="79">
        <v>476.23</v>
      </c>
      <c r="H218" s="23">
        <f t="shared" si="3"/>
        <v>0</v>
      </c>
    </row>
    <row r="219" spans="1:8" x14ac:dyDescent="0.25">
      <c r="A219" s="19" t="s">
        <v>265</v>
      </c>
      <c r="B219" s="20" t="s">
        <v>43</v>
      </c>
      <c r="C219" s="20" t="s">
        <v>432</v>
      </c>
      <c r="D219" s="20" t="s">
        <v>435</v>
      </c>
      <c r="E219" s="20" t="s">
        <v>441</v>
      </c>
      <c r="F219" s="88"/>
      <c r="G219" s="79">
        <v>416.16</v>
      </c>
      <c r="H219" s="23">
        <f t="shared" si="3"/>
        <v>0</v>
      </c>
    </row>
    <row r="220" spans="1:8" x14ac:dyDescent="0.25">
      <c r="A220" s="19" t="s">
        <v>266</v>
      </c>
      <c r="B220" s="20" t="s">
        <v>43</v>
      </c>
      <c r="C220" s="20" t="s">
        <v>432</v>
      </c>
      <c r="D220" s="20" t="s">
        <v>434</v>
      </c>
      <c r="E220" s="20" t="s">
        <v>442</v>
      </c>
      <c r="F220" s="88"/>
      <c r="G220" s="79">
        <v>421.62</v>
      </c>
      <c r="H220" s="23">
        <f t="shared" si="3"/>
        <v>0</v>
      </c>
    </row>
    <row r="221" spans="1:8" x14ac:dyDescent="0.25">
      <c r="A221" s="19" t="s">
        <v>267</v>
      </c>
      <c r="B221" s="20" t="s">
        <v>43</v>
      </c>
      <c r="C221" s="20" t="s">
        <v>432</v>
      </c>
      <c r="D221" s="20" t="s">
        <v>435</v>
      </c>
      <c r="E221" s="20" t="s">
        <v>442</v>
      </c>
      <c r="F221" s="88"/>
      <c r="G221" s="79">
        <v>354.13</v>
      </c>
      <c r="H221" s="23">
        <f t="shared" si="3"/>
        <v>0</v>
      </c>
    </row>
    <row r="222" spans="1:8" x14ac:dyDescent="0.25">
      <c r="A222" s="19" t="s">
        <v>268</v>
      </c>
      <c r="B222" s="20" t="s">
        <v>43</v>
      </c>
      <c r="C222" s="20" t="s">
        <v>432</v>
      </c>
      <c r="D222" s="20" t="s">
        <v>434</v>
      </c>
      <c r="E222" s="20" t="s">
        <v>443</v>
      </c>
      <c r="F222" s="88"/>
      <c r="G222" s="79">
        <v>469.83</v>
      </c>
      <c r="H222" s="23">
        <f t="shared" si="3"/>
        <v>0</v>
      </c>
    </row>
    <row r="223" spans="1:8" x14ac:dyDescent="0.25">
      <c r="A223" s="19" t="s">
        <v>269</v>
      </c>
      <c r="B223" s="20" t="s">
        <v>43</v>
      </c>
      <c r="C223" s="20" t="s">
        <v>432</v>
      </c>
      <c r="D223" s="20" t="s">
        <v>435</v>
      </c>
      <c r="E223" s="20" t="s">
        <v>443</v>
      </c>
      <c r="F223" s="88"/>
      <c r="G223" s="79">
        <v>434.65</v>
      </c>
      <c r="H223" s="23">
        <f t="shared" si="3"/>
        <v>0</v>
      </c>
    </row>
    <row r="224" spans="1:8" x14ac:dyDescent="0.25">
      <c r="A224" s="19" t="s">
        <v>270</v>
      </c>
      <c r="B224" s="20" t="s">
        <v>43</v>
      </c>
      <c r="C224" s="20" t="s">
        <v>432</v>
      </c>
      <c r="D224" s="20" t="s">
        <v>434</v>
      </c>
      <c r="E224" s="20" t="s">
        <v>444</v>
      </c>
      <c r="F224" s="88"/>
      <c r="G224" s="79">
        <v>333.86</v>
      </c>
      <c r="H224" s="23">
        <f t="shared" si="3"/>
        <v>0</v>
      </c>
    </row>
    <row r="225" spans="1:8" x14ac:dyDescent="0.25">
      <c r="A225" s="19" t="s">
        <v>271</v>
      </c>
      <c r="B225" s="20" t="s">
        <v>43</v>
      </c>
      <c r="C225" s="20" t="s">
        <v>432</v>
      </c>
      <c r="D225" s="20" t="s">
        <v>435</v>
      </c>
      <c r="E225" s="20" t="s">
        <v>444</v>
      </c>
      <c r="F225" s="88"/>
      <c r="G225" s="79">
        <v>306.52999999999997</v>
      </c>
      <c r="H225" s="23">
        <f t="shared" si="3"/>
        <v>0</v>
      </c>
    </row>
    <row r="226" spans="1:8" x14ac:dyDescent="0.25">
      <c r="A226" s="19" t="s">
        <v>272</v>
      </c>
      <c r="B226" s="20" t="s">
        <v>423</v>
      </c>
      <c r="C226" s="20" t="s">
        <v>433</v>
      </c>
      <c r="D226" s="20" t="s">
        <v>434</v>
      </c>
      <c r="E226" s="20" t="s">
        <v>437</v>
      </c>
      <c r="F226" s="88"/>
      <c r="G226" s="79">
        <v>704.81</v>
      </c>
      <c r="H226" s="23">
        <f t="shared" si="3"/>
        <v>0</v>
      </c>
    </row>
    <row r="227" spans="1:8" x14ac:dyDescent="0.25">
      <c r="A227" s="19" t="s">
        <v>273</v>
      </c>
      <c r="B227" s="20" t="s">
        <v>423</v>
      </c>
      <c r="C227" s="20" t="s">
        <v>433</v>
      </c>
      <c r="D227" s="20" t="s">
        <v>435</v>
      </c>
      <c r="E227" s="20" t="s">
        <v>437</v>
      </c>
      <c r="F227" s="88"/>
      <c r="G227" s="79">
        <v>620.4</v>
      </c>
      <c r="H227" s="23">
        <f t="shared" si="3"/>
        <v>0</v>
      </c>
    </row>
    <row r="228" spans="1:8" x14ac:dyDescent="0.25">
      <c r="A228" s="19" t="s">
        <v>274</v>
      </c>
      <c r="B228" s="20" t="s">
        <v>423</v>
      </c>
      <c r="C228" s="20" t="s">
        <v>433</v>
      </c>
      <c r="D228" s="20" t="s">
        <v>434</v>
      </c>
      <c r="E228" s="20" t="s">
        <v>438</v>
      </c>
      <c r="F228" s="88"/>
      <c r="G228" s="79">
        <v>1248.54</v>
      </c>
      <c r="H228" s="23">
        <f t="shared" si="3"/>
        <v>0</v>
      </c>
    </row>
    <row r="229" spans="1:8" x14ac:dyDescent="0.25">
      <c r="A229" s="19" t="s">
        <v>275</v>
      </c>
      <c r="B229" s="20" t="s">
        <v>423</v>
      </c>
      <c r="C229" s="20" t="s">
        <v>433</v>
      </c>
      <c r="D229" s="20" t="s">
        <v>435</v>
      </c>
      <c r="E229" s="20" t="s">
        <v>438</v>
      </c>
      <c r="F229" s="88"/>
      <c r="G229" s="79">
        <v>1144.0999999999999</v>
      </c>
      <c r="H229" s="23">
        <f t="shared" si="3"/>
        <v>0</v>
      </c>
    </row>
    <row r="230" spans="1:8" x14ac:dyDescent="0.25">
      <c r="A230" s="19" t="s">
        <v>276</v>
      </c>
      <c r="B230" s="20" t="s">
        <v>423</v>
      </c>
      <c r="C230" s="20" t="s">
        <v>433</v>
      </c>
      <c r="D230" s="20" t="s">
        <v>434</v>
      </c>
      <c r="E230" s="20" t="s">
        <v>439</v>
      </c>
      <c r="F230" s="88"/>
      <c r="G230" s="79">
        <v>951.15</v>
      </c>
      <c r="H230" s="23">
        <f t="shared" si="3"/>
        <v>0</v>
      </c>
    </row>
    <row r="231" spans="1:8" x14ac:dyDescent="0.25">
      <c r="A231" s="19" t="s">
        <v>277</v>
      </c>
      <c r="B231" s="20" t="s">
        <v>423</v>
      </c>
      <c r="C231" s="20" t="s">
        <v>433</v>
      </c>
      <c r="D231" s="20" t="s">
        <v>435</v>
      </c>
      <c r="E231" s="20" t="s">
        <v>439</v>
      </c>
      <c r="F231" s="88"/>
      <c r="G231" s="79">
        <v>884.94</v>
      </c>
      <c r="H231" s="23">
        <f t="shared" si="3"/>
        <v>0</v>
      </c>
    </row>
    <row r="232" spans="1:8" x14ac:dyDescent="0.25">
      <c r="A232" s="19" t="s">
        <v>278</v>
      </c>
      <c r="B232" s="20" t="s">
        <v>423</v>
      </c>
      <c r="C232" s="20" t="s">
        <v>433</v>
      </c>
      <c r="D232" s="20" t="s">
        <v>434</v>
      </c>
      <c r="E232" s="20" t="s">
        <v>440</v>
      </c>
      <c r="F232" s="88"/>
      <c r="G232" s="79">
        <v>594.46</v>
      </c>
      <c r="H232" s="23">
        <f t="shared" si="3"/>
        <v>0</v>
      </c>
    </row>
    <row r="233" spans="1:8" x14ac:dyDescent="0.25">
      <c r="A233" s="19" t="s">
        <v>279</v>
      </c>
      <c r="B233" s="20" t="s">
        <v>423</v>
      </c>
      <c r="C233" s="20" t="s">
        <v>433</v>
      </c>
      <c r="D233" s="20" t="s">
        <v>435</v>
      </c>
      <c r="E233" s="20" t="s">
        <v>440</v>
      </c>
      <c r="F233" s="88"/>
      <c r="G233" s="79">
        <v>535.86</v>
      </c>
      <c r="H233" s="23">
        <f t="shared" si="3"/>
        <v>0</v>
      </c>
    </row>
    <row r="234" spans="1:8" x14ac:dyDescent="0.25">
      <c r="A234" s="19" t="s">
        <v>280</v>
      </c>
      <c r="B234" s="20" t="s">
        <v>423</v>
      </c>
      <c r="C234" s="20" t="s">
        <v>433</v>
      </c>
      <c r="D234" s="20" t="s">
        <v>434</v>
      </c>
      <c r="E234" s="20" t="s">
        <v>441</v>
      </c>
      <c r="F234" s="88"/>
      <c r="G234" s="79">
        <v>834.4</v>
      </c>
      <c r="H234" s="23">
        <f t="shared" si="3"/>
        <v>0</v>
      </c>
    </row>
    <row r="235" spans="1:8" x14ac:dyDescent="0.25">
      <c r="A235" s="19" t="s">
        <v>281</v>
      </c>
      <c r="B235" s="20" t="s">
        <v>423</v>
      </c>
      <c r="C235" s="20" t="s">
        <v>433</v>
      </c>
      <c r="D235" s="20" t="s">
        <v>435</v>
      </c>
      <c r="E235" s="20" t="s">
        <v>441</v>
      </c>
      <c r="F235" s="88"/>
      <c r="G235" s="79">
        <v>720.68</v>
      </c>
      <c r="H235" s="23">
        <f t="shared" si="3"/>
        <v>0</v>
      </c>
    </row>
    <row r="236" spans="1:8" x14ac:dyDescent="0.25">
      <c r="A236" s="19" t="s">
        <v>282</v>
      </c>
      <c r="B236" s="20" t="s">
        <v>423</v>
      </c>
      <c r="C236" s="20" t="s">
        <v>433</v>
      </c>
      <c r="D236" s="20" t="s">
        <v>434</v>
      </c>
      <c r="E236" s="20" t="s">
        <v>442</v>
      </c>
      <c r="F236" s="88"/>
      <c r="G236" s="79">
        <v>740.45</v>
      </c>
      <c r="H236" s="23">
        <f t="shared" si="3"/>
        <v>0</v>
      </c>
    </row>
    <row r="237" spans="1:8" x14ac:dyDescent="0.25">
      <c r="A237" s="19" t="s">
        <v>283</v>
      </c>
      <c r="B237" s="20" t="s">
        <v>423</v>
      </c>
      <c r="C237" s="20" t="s">
        <v>433</v>
      </c>
      <c r="D237" s="20" t="s">
        <v>435</v>
      </c>
      <c r="E237" s="20" t="s">
        <v>442</v>
      </c>
      <c r="F237" s="88"/>
      <c r="G237" s="79">
        <v>614.70000000000005</v>
      </c>
      <c r="H237" s="23">
        <f t="shared" si="3"/>
        <v>0</v>
      </c>
    </row>
    <row r="238" spans="1:8" x14ac:dyDescent="0.25">
      <c r="A238" s="19" t="s">
        <v>284</v>
      </c>
      <c r="B238" s="20" t="s">
        <v>423</v>
      </c>
      <c r="C238" s="20" t="s">
        <v>433</v>
      </c>
      <c r="D238" s="20" t="s">
        <v>434</v>
      </c>
      <c r="E238" s="20" t="s">
        <v>443</v>
      </c>
      <c r="F238" s="88"/>
      <c r="G238" s="79">
        <v>822.19</v>
      </c>
      <c r="H238" s="23">
        <f t="shared" si="3"/>
        <v>0</v>
      </c>
    </row>
    <row r="239" spans="1:8" x14ac:dyDescent="0.25">
      <c r="A239" s="19" t="s">
        <v>285</v>
      </c>
      <c r="B239" s="20" t="s">
        <v>423</v>
      </c>
      <c r="C239" s="20" t="s">
        <v>433</v>
      </c>
      <c r="D239" s="20" t="s">
        <v>435</v>
      </c>
      <c r="E239" s="20" t="s">
        <v>443</v>
      </c>
      <c r="F239" s="88"/>
      <c r="G239" s="79">
        <v>751.79</v>
      </c>
      <c r="H239" s="23">
        <f t="shared" si="3"/>
        <v>0</v>
      </c>
    </row>
    <row r="240" spans="1:8" x14ac:dyDescent="0.25">
      <c r="A240" s="19" t="s">
        <v>286</v>
      </c>
      <c r="B240" s="20" t="s">
        <v>423</v>
      </c>
      <c r="C240" s="20" t="s">
        <v>433</v>
      </c>
      <c r="D240" s="20" t="s">
        <v>434</v>
      </c>
      <c r="E240" s="20" t="s">
        <v>444</v>
      </c>
      <c r="F240" s="88"/>
      <c r="G240" s="79">
        <v>581.57000000000005</v>
      </c>
      <c r="H240" s="23">
        <f t="shared" si="3"/>
        <v>0</v>
      </c>
    </row>
    <row r="241" spans="1:8" x14ac:dyDescent="0.25">
      <c r="A241" s="19" t="s">
        <v>287</v>
      </c>
      <c r="B241" s="20" t="s">
        <v>423</v>
      </c>
      <c r="C241" s="20" t="s">
        <v>433</v>
      </c>
      <c r="D241" s="20" t="s">
        <v>435</v>
      </c>
      <c r="E241" s="20" t="s">
        <v>444</v>
      </c>
      <c r="F241" s="88"/>
      <c r="G241" s="79">
        <v>527.77</v>
      </c>
      <c r="H241" s="23">
        <f t="shared" si="3"/>
        <v>0</v>
      </c>
    </row>
    <row r="242" spans="1:8" x14ac:dyDescent="0.25">
      <c r="A242" s="19" t="s">
        <v>288</v>
      </c>
      <c r="B242" s="20" t="s">
        <v>43</v>
      </c>
      <c r="C242" s="20" t="s">
        <v>433</v>
      </c>
      <c r="D242" s="20" t="s">
        <v>434</v>
      </c>
      <c r="E242" s="20" t="s">
        <v>437</v>
      </c>
      <c r="F242" s="88"/>
      <c r="G242" s="79">
        <v>548.27</v>
      </c>
      <c r="H242" s="23">
        <f t="shared" si="3"/>
        <v>0</v>
      </c>
    </row>
    <row r="243" spans="1:8" x14ac:dyDescent="0.25">
      <c r="A243" s="19" t="s">
        <v>289</v>
      </c>
      <c r="B243" s="20" t="s">
        <v>43</v>
      </c>
      <c r="C243" s="20" t="s">
        <v>433</v>
      </c>
      <c r="D243" s="20" t="s">
        <v>435</v>
      </c>
      <c r="E243" s="20" t="s">
        <v>437</v>
      </c>
      <c r="F243" s="88"/>
      <c r="G243" s="79">
        <v>493.95</v>
      </c>
      <c r="H243" s="23">
        <f t="shared" si="3"/>
        <v>0</v>
      </c>
    </row>
    <row r="244" spans="1:8" x14ac:dyDescent="0.25">
      <c r="A244" s="19" t="s">
        <v>290</v>
      </c>
      <c r="B244" s="20" t="s">
        <v>43</v>
      </c>
      <c r="C244" s="20" t="s">
        <v>433</v>
      </c>
      <c r="D244" s="20" t="s">
        <v>434</v>
      </c>
      <c r="E244" s="20" t="s">
        <v>438</v>
      </c>
      <c r="F244" s="88"/>
      <c r="G244" s="79">
        <v>977.16</v>
      </c>
      <c r="H244" s="23">
        <f t="shared" si="3"/>
        <v>0</v>
      </c>
    </row>
    <row r="245" spans="1:8" x14ac:dyDescent="0.25">
      <c r="A245" s="19" t="s">
        <v>291</v>
      </c>
      <c r="B245" s="20" t="s">
        <v>43</v>
      </c>
      <c r="C245" s="20" t="s">
        <v>433</v>
      </c>
      <c r="D245" s="20" t="s">
        <v>435</v>
      </c>
      <c r="E245" s="20" t="s">
        <v>438</v>
      </c>
      <c r="F245" s="88"/>
      <c r="G245" s="79">
        <v>916.41</v>
      </c>
      <c r="H245" s="23">
        <f t="shared" si="3"/>
        <v>0</v>
      </c>
    </row>
    <row r="246" spans="1:8" x14ac:dyDescent="0.25">
      <c r="A246" s="19" t="s">
        <v>292</v>
      </c>
      <c r="B246" s="20" t="s">
        <v>43</v>
      </c>
      <c r="C246" s="20" t="s">
        <v>433</v>
      </c>
      <c r="D246" s="20" t="s">
        <v>434</v>
      </c>
      <c r="E246" s="20" t="s">
        <v>439</v>
      </c>
      <c r="F246" s="88"/>
      <c r="G246" s="79">
        <v>736.26</v>
      </c>
      <c r="H246" s="23">
        <f t="shared" si="3"/>
        <v>0</v>
      </c>
    </row>
    <row r="247" spans="1:8" x14ac:dyDescent="0.25">
      <c r="A247" s="19" t="s">
        <v>293</v>
      </c>
      <c r="B247" s="20" t="s">
        <v>43</v>
      </c>
      <c r="C247" s="20" t="s">
        <v>433</v>
      </c>
      <c r="D247" s="20" t="s">
        <v>435</v>
      </c>
      <c r="E247" s="20" t="s">
        <v>439</v>
      </c>
      <c r="F247" s="88"/>
      <c r="G247" s="79">
        <v>701.12</v>
      </c>
      <c r="H247" s="23">
        <f t="shared" si="3"/>
        <v>0</v>
      </c>
    </row>
    <row r="248" spans="1:8" x14ac:dyDescent="0.25">
      <c r="A248" s="19" t="s">
        <v>294</v>
      </c>
      <c r="B248" s="20" t="s">
        <v>43</v>
      </c>
      <c r="C248" s="20" t="s">
        <v>433</v>
      </c>
      <c r="D248" s="20" t="s">
        <v>434</v>
      </c>
      <c r="E248" s="20" t="s">
        <v>440</v>
      </c>
      <c r="F248" s="88"/>
      <c r="G248" s="79">
        <v>470.18</v>
      </c>
      <c r="H248" s="23">
        <f t="shared" si="3"/>
        <v>0</v>
      </c>
    </row>
    <row r="249" spans="1:8" x14ac:dyDescent="0.25">
      <c r="A249" s="19" t="s">
        <v>295</v>
      </c>
      <c r="B249" s="20" t="s">
        <v>43</v>
      </c>
      <c r="C249" s="20" t="s">
        <v>433</v>
      </c>
      <c r="D249" s="20" t="s">
        <v>435</v>
      </c>
      <c r="E249" s="20" t="s">
        <v>440</v>
      </c>
      <c r="F249" s="88"/>
      <c r="G249" s="79">
        <v>433.72</v>
      </c>
      <c r="H249" s="23">
        <f t="shared" si="3"/>
        <v>0</v>
      </c>
    </row>
    <row r="250" spans="1:8" x14ac:dyDescent="0.25">
      <c r="A250" s="19" t="s">
        <v>296</v>
      </c>
      <c r="B250" s="20" t="s">
        <v>43</v>
      </c>
      <c r="C250" s="20" t="s">
        <v>433</v>
      </c>
      <c r="D250" s="20" t="s">
        <v>434</v>
      </c>
      <c r="E250" s="20" t="s">
        <v>441</v>
      </c>
      <c r="F250" s="88"/>
      <c r="G250" s="79">
        <v>653.87</v>
      </c>
      <c r="H250" s="23">
        <f t="shared" si="3"/>
        <v>0</v>
      </c>
    </row>
    <row r="251" spans="1:8" x14ac:dyDescent="0.25">
      <c r="A251" s="19" t="s">
        <v>297</v>
      </c>
      <c r="B251" s="20" t="s">
        <v>43</v>
      </c>
      <c r="C251" s="20" t="s">
        <v>433</v>
      </c>
      <c r="D251" s="20" t="s">
        <v>435</v>
      </c>
      <c r="E251" s="20" t="s">
        <v>441</v>
      </c>
      <c r="F251" s="88"/>
      <c r="G251" s="79">
        <v>578</v>
      </c>
      <c r="H251" s="23">
        <f t="shared" si="3"/>
        <v>0</v>
      </c>
    </row>
    <row r="252" spans="1:8" x14ac:dyDescent="0.25">
      <c r="A252" s="19" t="s">
        <v>298</v>
      </c>
      <c r="B252" s="20" t="s">
        <v>43</v>
      </c>
      <c r="C252" s="20" t="s">
        <v>433</v>
      </c>
      <c r="D252" s="20" t="s">
        <v>434</v>
      </c>
      <c r="E252" s="20" t="s">
        <v>442</v>
      </c>
      <c r="F252" s="88"/>
      <c r="G252" s="79">
        <v>578.09</v>
      </c>
      <c r="H252" s="23">
        <f t="shared" si="3"/>
        <v>0</v>
      </c>
    </row>
    <row r="253" spans="1:8" x14ac:dyDescent="0.25">
      <c r="A253" s="19" t="s">
        <v>299</v>
      </c>
      <c r="B253" s="20" t="s">
        <v>43</v>
      </c>
      <c r="C253" s="20" t="s">
        <v>433</v>
      </c>
      <c r="D253" s="20" t="s">
        <v>435</v>
      </c>
      <c r="E253" s="20" t="s">
        <v>442</v>
      </c>
      <c r="F253" s="88"/>
      <c r="G253" s="79">
        <v>491.19</v>
      </c>
      <c r="H253" s="23">
        <f t="shared" si="3"/>
        <v>0</v>
      </c>
    </row>
    <row r="254" spans="1:8" x14ac:dyDescent="0.25">
      <c r="A254" s="19" t="s">
        <v>300</v>
      </c>
      <c r="B254" s="20" t="s">
        <v>43</v>
      </c>
      <c r="C254" s="20" t="s">
        <v>433</v>
      </c>
      <c r="D254" s="20" t="s">
        <v>434</v>
      </c>
      <c r="E254" s="20" t="s">
        <v>443</v>
      </c>
      <c r="F254" s="88"/>
      <c r="G254" s="79">
        <v>647.17999999999995</v>
      </c>
      <c r="H254" s="23">
        <f t="shared" si="3"/>
        <v>0</v>
      </c>
    </row>
    <row r="255" spans="1:8" x14ac:dyDescent="0.25">
      <c r="A255" s="19" t="s">
        <v>301</v>
      </c>
      <c r="B255" s="20" t="s">
        <v>43</v>
      </c>
      <c r="C255" s="20" t="s">
        <v>433</v>
      </c>
      <c r="D255" s="20" t="s">
        <v>435</v>
      </c>
      <c r="E255" s="20" t="s">
        <v>443</v>
      </c>
      <c r="F255" s="88"/>
      <c r="G255" s="79">
        <v>605.65</v>
      </c>
      <c r="H255" s="23">
        <f t="shared" si="3"/>
        <v>0</v>
      </c>
    </row>
    <row r="256" spans="1:8" x14ac:dyDescent="0.25">
      <c r="A256" s="19" t="s">
        <v>302</v>
      </c>
      <c r="B256" s="20" t="s">
        <v>43</v>
      </c>
      <c r="C256" s="20" t="s">
        <v>433</v>
      </c>
      <c r="D256" s="20" t="s">
        <v>434</v>
      </c>
      <c r="E256" s="20" t="s">
        <v>444</v>
      </c>
      <c r="F256" s="88"/>
      <c r="G256" s="79">
        <v>461.48</v>
      </c>
      <c r="H256" s="23">
        <f t="shared" si="3"/>
        <v>0</v>
      </c>
    </row>
    <row r="257" spans="1:8" x14ac:dyDescent="0.25">
      <c r="A257" s="19" t="s">
        <v>303</v>
      </c>
      <c r="B257" s="20" t="s">
        <v>43</v>
      </c>
      <c r="C257" s="20" t="s">
        <v>433</v>
      </c>
      <c r="D257" s="20" t="s">
        <v>435</v>
      </c>
      <c r="E257" s="20" t="s">
        <v>444</v>
      </c>
      <c r="F257" s="88"/>
      <c r="G257" s="79">
        <v>428.55</v>
      </c>
      <c r="H257" s="23">
        <f t="shared" si="3"/>
        <v>0</v>
      </c>
    </row>
    <row r="258" spans="1:8" ht="15.75" thickBot="1" x14ac:dyDescent="0.3">
      <c r="A258" s="60"/>
      <c r="B258" s="14"/>
      <c r="C258" s="15"/>
      <c r="D258" s="16"/>
      <c r="E258" s="17"/>
      <c r="F258" s="17"/>
      <c r="G258" s="16"/>
      <c r="H258" s="60"/>
    </row>
    <row r="259" spans="1:8" ht="15.75" thickBot="1" x14ac:dyDescent="0.3">
      <c r="A259" s="10" t="s">
        <v>9</v>
      </c>
      <c r="B259" s="25" t="s">
        <v>447</v>
      </c>
      <c r="C259" s="25"/>
      <c r="D259" s="25"/>
      <c r="E259" s="25"/>
      <c r="F259" s="25">
        <f>SUM(F2:F257)</f>
        <v>0</v>
      </c>
      <c r="G259" s="49">
        <f>SUMPRODUCT($F$2:$F$257,G$2:G$257)</f>
        <v>0</v>
      </c>
      <c r="H259" s="60"/>
    </row>
    <row r="260" spans="1:8" ht="15.75" thickBot="1" x14ac:dyDescent="0.3">
      <c r="A260" s="60"/>
      <c r="B260" s="14"/>
      <c r="C260" s="15"/>
      <c r="D260" s="16"/>
      <c r="E260" s="17"/>
      <c r="F260" s="17"/>
      <c r="G260" s="16"/>
      <c r="H260" s="60"/>
    </row>
    <row r="261" spans="1:8" x14ac:dyDescent="0.25">
      <c r="A261" s="1" t="s">
        <v>47</v>
      </c>
      <c r="B261" s="4"/>
      <c r="C261" s="4" t="s">
        <v>448</v>
      </c>
      <c r="D261" s="4"/>
      <c r="E261" s="4" t="s">
        <v>445</v>
      </c>
      <c r="F261" s="4" t="s">
        <v>6</v>
      </c>
      <c r="G261" s="4" t="s">
        <v>446</v>
      </c>
      <c r="H261" s="5" t="s">
        <v>453</v>
      </c>
    </row>
    <row r="262" spans="1:8" x14ac:dyDescent="0.25">
      <c r="A262" s="19" t="s">
        <v>304</v>
      </c>
      <c r="B262" s="20"/>
      <c r="C262" s="26">
        <v>2</v>
      </c>
      <c r="D262" s="20"/>
      <c r="E262" s="20" t="s">
        <v>437</v>
      </c>
      <c r="F262" s="88"/>
      <c r="G262" s="36">
        <v>38.04</v>
      </c>
      <c r="H262" s="23">
        <f>G262*F262</f>
        <v>0</v>
      </c>
    </row>
    <row r="263" spans="1:8" x14ac:dyDescent="0.25">
      <c r="A263" s="19" t="s">
        <v>305</v>
      </c>
      <c r="B263" s="20"/>
      <c r="C263" s="26">
        <v>2</v>
      </c>
      <c r="D263" s="20"/>
      <c r="E263" s="20" t="s">
        <v>438</v>
      </c>
      <c r="F263" s="88"/>
      <c r="G263" s="36">
        <v>66.400000000000006</v>
      </c>
      <c r="H263" s="23">
        <f t="shared" ref="H263:H326" si="4">G263*F263</f>
        <v>0</v>
      </c>
    </row>
    <row r="264" spans="1:8" x14ac:dyDescent="0.25">
      <c r="A264" s="19" t="s">
        <v>306</v>
      </c>
      <c r="B264" s="20"/>
      <c r="C264" s="26">
        <v>2</v>
      </c>
      <c r="D264" s="20"/>
      <c r="E264" s="20" t="s">
        <v>439</v>
      </c>
      <c r="F264" s="88"/>
      <c r="G264" s="36">
        <v>55.1</v>
      </c>
      <c r="H264" s="23">
        <f t="shared" si="4"/>
        <v>0</v>
      </c>
    </row>
    <row r="265" spans="1:8" x14ac:dyDescent="0.25">
      <c r="A265" s="19" t="s">
        <v>307</v>
      </c>
      <c r="B265" s="20"/>
      <c r="C265" s="26">
        <v>2</v>
      </c>
      <c r="D265" s="20"/>
      <c r="E265" s="20" t="s">
        <v>440</v>
      </c>
      <c r="F265" s="88"/>
      <c r="G265" s="36">
        <v>41.7</v>
      </c>
      <c r="H265" s="23">
        <f t="shared" si="4"/>
        <v>0</v>
      </c>
    </row>
    <row r="266" spans="1:8" x14ac:dyDescent="0.25">
      <c r="A266" s="19" t="s">
        <v>308</v>
      </c>
      <c r="B266" s="20"/>
      <c r="C266" s="26">
        <v>2</v>
      </c>
      <c r="D266" s="20"/>
      <c r="E266" s="20" t="s">
        <v>441</v>
      </c>
      <c r="F266" s="88"/>
      <c r="G266" s="36">
        <v>39.07</v>
      </c>
      <c r="H266" s="23">
        <f t="shared" si="4"/>
        <v>0</v>
      </c>
    </row>
    <row r="267" spans="1:8" x14ac:dyDescent="0.25">
      <c r="A267" s="19" t="s">
        <v>309</v>
      </c>
      <c r="B267" s="20"/>
      <c r="C267" s="26">
        <v>2</v>
      </c>
      <c r="D267" s="20"/>
      <c r="E267" s="20" t="s">
        <v>442</v>
      </c>
      <c r="F267" s="88"/>
      <c r="G267" s="36">
        <v>44.62</v>
      </c>
      <c r="H267" s="23">
        <f t="shared" si="4"/>
        <v>0</v>
      </c>
    </row>
    <row r="268" spans="1:8" x14ac:dyDescent="0.25">
      <c r="A268" s="19" t="s">
        <v>310</v>
      </c>
      <c r="B268" s="20"/>
      <c r="C268" s="26">
        <v>2</v>
      </c>
      <c r="D268" s="20"/>
      <c r="E268" s="20" t="s">
        <v>443</v>
      </c>
      <c r="F268" s="88"/>
      <c r="G268" s="36">
        <v>49.39</v>
      </c>
      <c r="H268" s="23">
        <f t="shared" si="4"/>
        <v>0</v>
      </c>
    </row>
    <row r="269" spans="1:8" x14ac:dyDescent="0.25">
      <c r="A269" s="19" t="s">
        <v>311</v>
      </c>
      <c r="B269" s="20"/>
      <c r="C269" s="26">
        <v>2</v>
      </c>
      <c r="D269" s="20"/>
      <c r="E269" s="20" t="s">
        <v>444</v>
      </c>
      <c r="F269" s="88"/>
      <c r="G269" s="36">
        <v>39.5</v>
      </c>
      <c r="H269" s="23">
        <f t="shared" si="4"/>
        <v>0</v>
      </c>
    </row>
    <row r="270" spans="1:8" x14ac:dyDescent="0.25">
      <c r="A270" s="19" t="s">
        <v>312</v>
      </c>
      <c r="B270" s="20"/>
      <c r="C270" s="26">
        <v>3</v>
      </c>
      <c r="D270" s="20"/>
      <c r="E270" s="20" t="s">
        <v>437</v>
      </c>
      <c r="F270" s="88"/>
      <c r="G270" s="36">
        <v>25.36</v>
      </c>
      <c r="H270" s="23">
        <f t="shared" si="4"/>
        <v>0</v>
      </c>
    </row>
    <row r="271" spans="1:8" x14ac:dyDescent="0.25">
      <c r="A271" s="19" t="s">
        <v>313</v>
      </c>
      <c r="B271" s="20"/>
      <c r="C271" s="26">
        <v>3</v>
      </c>
      <c r="D271" s="20"/>
      <c r="E271" s="20" t="s">
        <v>438</v>
      </c>
      <c r="F271" s="88"/>
      <c r="G271" s="36">
        <v>44.27</v>
      </c>
      <c r="H271" s="23">
        <f t="shared" si="4"/>
        <v>0</v>
      </c>
    </row>
    <row r="272" spans="1:8" x14ac:dyDescent="0.25">
      <c r="A272" s="19" t="s">
        <v>314</v>
      </c>
      <c r="B272" s="20"/>
      <c r="C272" s="26">
        <v>3</v>
      </c>
      <c r="D272" s="20"/>
      <c r="E272" s="20" t="s">
        <v>439</v>
      </c>
      <c r="F272" s="88"/>
      <c r="G272" s="36">
        <v>36.74</v>
      </c>
      <c r="H272" s="23">
        <f t="shared" si="4"/>
        <v>0</v>
      </c>
    </row>
    <row r="273" spans="1:8" x14ac:dyDescent="0.25">
      <c r="A273" s="19" t="s">
        <v>315</v>
      </c>
      <c r="B273" s="20"/>
      <c r="C273" s="26">
        <v>3</v>
      </c>
      <c r="D273" s="20"/>
      <c r="E273" s="20" t="s">
        <v>440</v>
      </c>
      <c r="F273" s="88"/>
      <c r="G273" s="36">
        <v>27.8</v>
      </c>
      <c r="H273" s="23">
        <f t="shared" si="4"/>
        <v>0</v>
      </c>
    </row>
    <row r="274" spans="1:8" x14ac:dyDescent="0.25">
      <c r="A274" s="19" t="s">
        <v>316</v>
      </c>
      <c r="B274" s="20"/>
      <c r="C274" s="26">
        <v>3</v>
      </c>
      <c r="D274" s="20"/>
      <c r="E274" s="20" t="s">
        <v>441</v>
      </c>
      <c r="F274" s="88"/>
      <c r="G274" s="36">
        <v>26.04</v>
      </c>
      <c r="H274" s="23">
        <f t="shared" si="4"/>
        <v>0</v>
      </c>
    </row>
    <row r="275" spans="1:8" x14ac:dyDescent="0.25">
      <c r="A275" s="19" t="s">
        <v>317</v>
      </c>
      <c r="B275" s="20"/>
      <c r="C275" s="26">
        <v>3</v>
      </c>
      <c r="D275" s="20"/>
      <c r="E275" s="20" t="s">
        <v>442</v>
      </c>
      <c r="F275" s="88"/>
      <c r="G275" s="36">
        <v>29.75</v>
      </c>
      <c r="H275" s="23">
        <f t="shared" si="4"/>
        <v>0</v>
      </c>
    </row>
    <row r="276" spans="1:8" x14ac:dyDescent="0.25">
      <c r="A276" s="19" t="s">
        <v>318</v>
      </c>
      <c r="B276" s="20"/>
      <c r="C276" s="26">
        <v>3</v>
      </c>
      <c r="D276" s="20"/>
      <c r="E276" s="20" t="s">
        <v>443</v>
      </c>
      <c r="F276" s="88"/>
      <c r="G276" s="36">
        <v>32.92</v>
      </c>
      <c r="H276" s="23">
        <f t="shared" si="4"/>
        <v>0</v>
      </c>
    </row>
    <row r="277" spans="1:8" x14ac:dyDescent="0.25">
      <c r="A277" s="19" t="s">
        <v>319</v>
      </c>
      <c r="B277" s="20"/>
      <c r="C277" s="26">
        <v>3</v>
      </c>
      <c r="D277" s="20"/>
      <c r="E277" s="20" t="s">
        <v>444</v>
      </c>
      <c r="F277" s="88"/>
      <c r="G277" s="36">
        <v>26.34</v>
      </c>
      <c r="H277" s="23">
        <f t="shared" si="4"/>
        <v>0</v>
      </c>
    </row>
    <row r="278" spans="1:8" x14ac:dyDescent="0.25">
      <c r="A278" s="19" t="s">
        <v>320</v>
      </c>
      <c r="B278" s="20"/>
      <c r="C278" s="26">
        <v>4</v>
      </c>
      <c r="D278" s="20"/>
      <c r="E278" s="20" t="s">
        <v>437</v>
      </c>
      <c r="F278" s="88"/>
      <c r="G278" s="36">
        <v>19.02</v>
      </c>
      <c r="H278" s="23">
        <f t="shared" si="4"/>
        <v>0</v>
      </c>
    </row>
    <row r="279" spans="1:8" x14ac:dyDescent="0.25">
      <c r="A279" s="19" t="s">
        <v>321</v>
      </c>
      <c r="B279" s="20"/>
      <c r="C279" s="26">
        <v>4</v>
      </c>
      <c r="D279" s="20"/>
      <c r="E279" s="20" t="s">
        <v>438</v>
      </c>
      <c r="F279" s="88"/>
      <c r="G279" s="36">
        <v>33.200000000000003</v>
      </c>
      <c r="H279" s="23">
        <f t="shared" si="4"/>
        <v>0</v>
      </c>
    </row>
    <row r="280" spans="1:8" x14ac:dyDescent="0.25">
      <c r="A280" s="19" t="s">
        <v>322</v>
      </c>
      <c r="B280" s="20"/>
      <c r="C280" s="26">
        <v>4</v>
      </c>
      <c r="D280" s="20"/>
      <c r="E280" s="20" t="s">
        <v>439</v>
      </c>
      <c r="F280" s="88"/>
      <c r="G280" s="36">
        <v>27.55</v>
      </c>
      <c r="H280" s="23">
        <f t="shared" si="4"/>
        <v>0</v>
      </c>
    </row>
    <row r="281" spans="1:8" x14ac:dyDescent="0.25">
      <c r="A281" s="19" t="s">
        <v>323</v>
      </c>
      <c r="B281" s="20"/>
      <c r="C281" s="26">
        <v>4</v>
      </c>
      <c r="D281" s="20"/>
      <c r="E281" s="20" t="s">
        <v>440</v>
      </c>
      <c r="F281" s="88"/>
      <c r="G281" s="36">
        <v>20.85</v>
      </c>
      <c r="H281" s="23">
        <f t="shared" si="4"/>
        <v>0</v>
      </c>
    </row>
    <row r="282" spans="1:8" x14ac:dyDescent="0.25">
      <c r="A282" s="19" t="s">
        <v>324</v>
      </c>
      <c r="B282" s="20"/>
      <c r="C282" s="26">
        <v>4</v>
      </c>
      <c r="D282" s="20"/>
      <c r="E282" s="20" t="s">
        <v>441</v>
      </c>
      <c r="F282" s="88"/>
      <c r="G282" s="36">
        <v>19.53</v>
      </c>
      <c r="H282" s="23">
        <f t="shared" si="4"/>
        <v>0</v>
      </c>
    </row>
    <row r="283" spans="1:8" x14ac:dyDescent="0.25">
      <c r="A283" s="19" t="s">
        <v>325</v>
      </c>
      <c r="B283" s="20"/>
      <c r="C283" s="26">
        <v>4</v>
      </c>
      <c r="D283" s="20"/>
      <c r="E283" s="20" t="s">
        <v>442</v>
      </c>
      <c r="F283" s="88"/>
      <c r="G283" s="36">
        <v>22.31</v>
      </c>
      <c r="H283" s="23">
        <f t="shared" si="4"/>
        <v>0</v>
      </c>
    </row>
    <row r="284" spans="1:8" x14ac:dyDescent="0.25">
      <c r="A284" s="19" t="s">
        <v>326</v>
      </c>
      <c r="B284" s="20"/>
      <c r="C284" s="26">
        <v>4</v>
      </c>
      <c r="D284" s="20"/>
      <c r="E284" s="20" t="s">
        <v>443</v>
      </c>
      <c r="F284" s="88"/>
      <c r="G284" s="36">
        <v>24.69</v>
      </c>
      <c r="H284" s="23">
        <f t="shared" si="4"/>
        <v>0</v>
      </c>
    </row>
    <row r="285" spans="1:8" x14ac:dyDescent="0.25">
      <c r="A285" s="19" t="s">
        <v>327</v>
      </c>
      <c r="B285" s="20"/>
      <c r="C285" s="26">
        <v>4</v>
      </c>
      <c r="D285" s="20"/>
      <c r="E285" s="20" t="s">
        <v>444</v>
      </c>
      <c r="F285" s="88"/>
      <c r="G285" s="36">
        <v>19.75</v>
      </c>
      <c r="H285" s="23">
        <f t="shared" si="4"/>
        <v>0</v>
      </c>
    </row>
    <row r="286" spans="1:8" x14ac:dyDescent="0.25">
      <c r="A286" s="19" t="s">
        <v>328</v>
      </c>
      <c r="B286" s="20"/>
      <c r="C286" s="26">
        <v>5</v>
      </c>
      <c r="D286" s="20"/>
      <c r="E286" s="20" t="s">
        <v>437</v>
      </c>
      <c r="F286" s="88"/>
      <c r="G286" s="36">
        <v>15.21</v>
      </c>
      <c r="H286" s="23">
        <f t="shared" si="4"/>
        <v>0</v>
      </c>
    </row>
    <row r="287" spans="1:8" x14ac:dyDescent="0.25">
      <c r="A287" s="19" t="s">
        <v>329</v>
      </c>
      <c r="B287" s="20"/>
      <c r="C287" s="26">
        <v>5</v>
      </c>
      <c r="D287" s="20"/>
      <c r="E287" s="20" t="s">
        <v>438</v>
      </c>
      <c r="F287" s="88"/>
      <c r="G287" s="36">
        <v>26.56</v>
      </c>
      <c r="H287" s="23">
        <f t="shared" si="4"/>
        <v>0</v>
      </c>
    </row>
    <row r="288" spans="1:8" x14ac:dyDescent="0.25">
      <c r="A288" s="19" t="s">
        <v>330</v>
      </c>
      <c r="B288" s="20"/>
      <c r="C288" s="26">
        <v>5</v>
      </c>
      <c r="D288" s="20"/>
      <c r="E288" s="20" t="s">
        <v>439</v>
      </c>
      <c r="F288" s="88"/>
      <c r="G288" s="36">
        <v>22.04</v>
      </c>
      <c r="H288" s="23">
        <f t="shared" si="4"/>
        <v>0</v>
      </c>
    </row>
    <row r="289" spans="1:8" x14ac:dyDescent="0.25">
      <c r="A289" s="19" t="s">
        <v>331</v>
      </c>
      <c r="B289" s="20"/>
      <c r="C289" s="26">
        <v>5</v>
      </c>
      <c r="D289" s="20"/>
      <c r="E289" s="20" t="s">
        <v>440</v>
      </c>
      <c r="F289" s="88"/>
      <c r="G289" s="36">
        <v>16.68</v>
      </c>
      <c r="H289" s="23">
        <f t="shared" si="4"/>
        <v>0</v>
      </c>
    </row>
    <row r="290" spans="1:8" x14ac:dyDescent="0.25">
      <c r="A290" s="19" t="s">
        <v>332</v>
      </c>
      <c r="B290" s="20"/>
      <c r="C290" s="26">
        <v>5</v>
      </c>
      <c r="D290" s="20"/>
      <c r="E290" s="20" t="s">
        <v>441</v>
      </c>
      <c r="F290" s="88"/>
      <c r="G290" s="36">
        <v>15.63</v>
      </c>
      <c r="H290" s="23">
        <f t="shared" si="4"/>
        <v>0</v>
      </c>
    </row>
    <row r="291" spans="1:8" x14ac:dyDescent="0.25">
      <c r="A291" s="19" t="s">
        <v>333</v>
      </c>
      <c r="B291" s="20"/>
      <c r="C291" s="26">
        <v>5</v>
      </c>
      <c r="D291" s="20"/>
      <c r="E291" s="20" t="s">
        <v>442</v>
      </c>
      <c r="F291" s="88"/>
      <c r="G291" s="36">
        <v>17.850000000000001</v>
      </c>
      <c r="H291" s="23">
        <f t="shared" si="4"/>
        <v>0</v>
      </c>
    </row>
    <row r="292" spans="1:8" x14ac:dyDescent="0.25">
      <c r="A292" s="19" t="s">
        <v>334</v>
      </c>
      <c r="B292" s="20"/>
      <c r="C292" s="26">
        <v>5</v>
      </c>
      <c r="D292" s="20"/>
      <c r="E292" s="20" t="s">
        <v>443</v>
      </c>
      <c r="F292" s="88"/>
      <c r="G292" s="36">
        <v>19.75</v>
      </c>
      <c r="H292" s="23">
        <f t="shared" si="4"/>
        <v>0</v>
      </c>
    </row>
    <row r="293" spans="1:8" x14ac:dyDescent="0.25">
      <c r="A293" s="19" t="s">
        <v>335</v>
      </c>
      <c r="B293" s="20"/>
      <c r="C293" s="26">
        <v>5</v>
      </c>
      <c r="D293" s="20"/>
      <c r="E293" s="20" t="s">
        <v>444</v>
      </c>
      <c r="F293" s="88"/>
      <c r="G293" s="36">
        <v>15.8</v>
      </c>
      <c r="H293" s="23">
        <f t="shared" si="4"/>
        <v>0</v>
      </c>
    </row>
    <row r="294" spans="1:8" x14ac:dyDescent="0.25">
      <c r="A294" s="19" t="s">
        <v>336</v>
      </c>
      <c r="B294" s="20"/>
      <c r="C294" s="26">
        <v>6</v>
      </c>
      <c r="D294" s="20"/>
      <c r="E294" s="20" t="s">
        <v>437</v>
      </c>
      <c r="F294" s="88"/>
      <c r="G294" s="36">
        <v>12.68</v>
      </c>
      <c r="H294" s="23">
        <f t="shared" si="4"/>
        <v>0</v>
      </c>
    </row>
    <row r="295" spans="1:8" x14ac:dyDescent="0.25">
      <c r="A295" s="19" t="s">
        <v>337</v>
      </c>
      <c r="B295" s="20"/>
      <c r="C295" s="26">
        <v>6</v>
      </c>
      <c r="D295" s="20"/>
      <c r="E295" s="20" t="s">
        <v>438</v>
      </c>
      <c r="F295" s="88"/>
      <c r="G295" s="36">
        <v>22.13</v>
      </c>
      <c r="H295" s="23">
        <f t="shared" si="4"/>
        <v>0</v>
      </c>
    </row>
    <row r="296" spans="1:8" x14ac:dyDescent="0.25">
      <c r="A296" s="19" t="s">
        <v>338</v>
      </c>
      <c r="B296" s="20"/>
      <c r="C296" s="26">
        <v>6</v>
      </c>
      <c r="D296" s="20"/>
      <c r="E296" s="20" t="s">
        <v>439</v>
      </c>
      <c r="F296" s="88"/>
      <c r="G296" s="36">
        <v>18.37</v>
      </c>
      <c r="H296" s="23">
        <f t="shared" si="4"/>
        <v>0</v>
      </c>
    </row>
    <row r="297" spans="1:8" x14ac:dyDescent="0.25">
      <c r="A297" s="19" t="s">
        <v>339</v>
      </c>
      <c r="B297" s="20"/>
      <c r="C297" s="26">
        <v>6</v>
      </c>
      <c r="D297" s="20"/>
      <c r="E297" s="20" t="s">
        <v>440</v>
      </c>
      <c r="F297" s="88"/>
      <c r="G297" s="36">
        <v>13.9</v>
      </c>
      <c r="H297" s="23">
        <f t="shared" si="4"/>
        <v>0</v>
      </c>
    </row>
    <row r="298" spans="1:8" x14ac:dyDescent="0.25">
      <c r="A298" s="19" t="s">
        <v>340</v>
      </c>
      <c r="B298" s="20"/>
      <c r="C298" s="26">
        <v>6</v>
      </c>
      <c r="D298" s="20"/>
      <c r="E298" s="20" t="s">
        <v>441</v>
      </c>
      <c r="F298" s="88"/>
      <c r="G298" s="36">
        <v>13.02</v>
      </c>
      <c r="H298" s="23">
        <f t="shared" si="4"/>
        <v>0</v>
      </c>
    </row>
    <row r="299" spans="1:8" x14ac:dyDescent="0.25">
      <c r="A299" s="19" t="s">
        <v>341</v>
      </c>
      <c r="B299" s="20"/>
      <c r="C299" s="26">
        <v>6</v>
      </c>
      <c r="D299" s="20"/>
      <c r="E299" s="20" t="s">
        <v>442</v>
      </c>
      <c r="F299" s="88"/>
      <c r="G299" s="36">
        <v>14.87</v>
      </c>
      <c r="H299" s="23">
        <f t="shared" si="4"/>
        <v>0</v>
      </c>
    </row>
    <row r="300" spans="1:8" x14ac:dyDescent="0.25">
      <c r="A300" s="19" t="s">
        <v>342</v>
      </c>
      <c r="B300" s="20"/>
      <c r="C300" s="26">
        <v>6</v>
      </c>
      <c r="D300" s="20"/>
      <c r="E300" s="20" t="s">
        <v>443</v>
      </c>
      <c r="F300" s="88"/>
      <c r="G300" s="36">
        <v>16.46</v>
      </c>
      <c r="H300" s="23">
        <f t="shared" si="4"/>
        <v>0</v>
      </c>
    </row>
    <row r="301" spans="1:8" x14ac:dyDescent="0.25">
      <c r="A301" s="19" t="s">
        <v>343</v>
      </c>
      <c r="B301" s="20"/>
      <c r="C301" s="26">
        <v>6</v>
      </c>
      <c r="D301" s="20"/>
      <c r="E301" s="20" t="s">
        <v>444</v>
      </c>
      <c r="F301" s="88"/>
      <c r="G301" s="36">
        <v>13.17</v>
      </c>
      <c r="H301" s="23">
        <f t="shared" si="4"/>
        <v>0</v>
      </c>
    </row>
    <row r="302" spans="1:8" x14ac:dyDescent="0.25">
      <c r="A302" s="19" t="s">
        <v>344</v>
      </c>
      <c r="B302" s="20"/>
      <c r="C302" s="26">
        <v>7</v>
      </c>
      <c r="D302" s="20"/>
      <c r="E302" s="20" t="s">
        <v>437</v>
      </c>
      <c r="F302" s="88"/>
      <c r="G302" s="36">
        <v>10.87</v>
      </c>
      <c r="H302" s="23">
        <f t="shared" si="4"/>
        <v>0</v>
      </c>
    </row>
    <row r="303" spans="1:8" x14ac:dyDescent="0.25">
      <c r="A303" s="19" t="s">
        <v>345</v>
      </c>
      <c r="B303" s="20"/>
      <c r="C303" s="26">
        <v>7</v>
      </c>
      <c r="D303" s="20"/>
      <c r="E303" s="20" t="s">
        <v>438</v>
      </c>
      <c r="F303" s="88"/>
      <c r="G303" s="36">
        <v>18.97</v>
      </c>
      <c r="H303" s="23">
        <f t="shared" si="4"/>
        <v>0</v>
      </c>
    </row>
    <row r="304" spans="1:8" x14ac:dyDescent="0.25">
      <c r="A304" s="19" t="s">
        <v>346</v>
      </c>
      <c r="B304" s="20"/>
      <c r="C304" s="26">
        <v>7</v>
      </c>
      <c r="D304" s="20"/>
      <c r="E304" s="20" t="s">
        <v>439</v>
      </c>
      <c r="F304" s="88"/>
      <c r="G304" s="36">
        <v>15.74</v>
      </c>
      <c r="H304" s="23">
        <f t="shared" si="4"/>
        <v>0</v>
      </c>
    </row>
    <row r="305" spans="1:8" x14ac:dyDescent="0.25">
      <c r="A305" s="19" t="s">
        <v>347</v>
      </c>
      <c r="B305" s="20"/>
      <c r="C305" s="26">
        <v>7</v>
      </c>
      <c r="D305" s="20"/>
      <c r="E305" s="20" t="s">
        <v>440</v>
      </c>
      <c r="F305" s="88"/>
      <c r="G305" s="36">
        <v>11.91</v>
      </c>
      <c r="H305" s="23">
        <f t="shared" si="4"/>
        <v>0</v>
      </c>
    </row>
    <row r="306" spans="1:8" x14ac:dyDescent="0.25">
      <c r="A306" s="19" t="s">
        <v>348</v>
      </c>
      <c r="B306" s="20"/>
      <c r="C306" s="26">
        <v>7</v>
      </c>
      <c r="D306" s="20"/>
      <c r="E306" s="20" t="s">
        <v>441</v>
      </c>
      <c r="F306" s="88"/>
      <c r="G306" s="36">
        <v>11.16</v>
      </c>
      <c r="H306" s="23">
        <f t="shared" si="4"/>
        <v>0</v>
      </c>
    </row>
    <row r="307" spans="1:8" x14ac:dyDescent="0.25">
      <c r="A307" s="19" t="s">
        <v>349</v>
      </c>
      <c r="B307" s="20"/>
      <c r="C307" s="26">
        <v>7</v>
      </c>
      <c r="D307" s="20"/>
      <c r="E307" s="20" t="s">
        <v>442</v>
      </c>
      <c r="F307" s="88"/>
      <c r="G307" s="36">
        <v>12.75</v>
      </c>
      <c r="H307" s="23">
        <f t="shared" si="4"/>
        <v>0</v>
      </c>
    </row>
    <row r="308" spans="1:8" x14ac:dyDescent="0.25">
      <c r="A308" s="19" t="s">
        <v>350</v>
      </c>
      <c r="B308" s="20"/>
      <c r="C308" s="26">
        <v>7</v>
      </c>
      <c r="D308" s="20"/>
      <c r="E308" s="20" t="s">
        <v>443</v>
      </c>
      <c r="F308" s="88"/>
      <c r="G308" s="36">
        <v>14.11</v>
      </c>
      <c r="H308" s="23">
        <f t="shared" si="4"/>
        <v>0</v>
      </c>
    </row>
    <row r="309" spans="1:8" x14ac:dyDescent="0.25">
      <c r="A309" s="19" t="s">
        <v>351</v>
      </c>
      <c r="B309" s="20"/>
      <c r="C309" s="26">
        <v>7</v>
      </c>
      <c r="D309" s="20"/>
      <c r="E309" s="20" t="s">
        <v>444</v>
      </c>
      <c r="F309" s="88"/>
      <c r="G309" s="36">
        <v>11.29</v>
      </c>
      <c r="H309" s="23">
        <f t="shared" si="4"/>
        <v>0</v>
      </c>
    </row>
    <row r="310" spans="1:8" x14ac:dyDescent="0.25">
      <c r="A310" s="19" t="s">
        <v>352</v>
      </c>
      <c r="B310" s="20"/>
      <c r="C310" s="26">
        <v>8</v>
      </c>
      <c r="D310" s="20"/>
      <c r="E310" s="20" t="s">
        <v>437</v>
      </c>
      <c r="F310" s="88"/>
      <c r="G310" s="36">
        <v>9.51</v>
      </c>
      <c r="H310" s="23">
        <f t="shared" si="4"/>
        <v>0</v>
      </c>
    </row>
    <row r="311" spans="1:8" x14ac:dyDescent="0.25">
      <c r="A311" s="19" t="s">
        <v>353</v>
      </c>
      <c r="B311" s="20"/>
      <c r="C311" s="26">
        <v>8</v>
      </c>
      <c r="D311" s="20"/>
      <c r="E311" s="20" t="s">
        <v>438</v>
      </c>
      <c r="F311" s="88"/>
      <c r="G311" s="36">
        <v>16.600000000000001</v>
      </c>
      <c r="H311" s="23">
        <f t="shared" si="4"/>
        <v>0</v>
      </c>
    </row>
    <row r="312" spans="1:8" x14ac:dyDescent="0.25">
      <c r="A312" s="19" t="s">
        <v>354</v>
      </c>
      <c r="B312" s="20"/>
      <c r="C312" s="26">
        <v>8</v>
      </c>
      <c r="D312" s="20"/>
      <c r="E312" s="20" t="s">
        <v>439</v>
      </c>
      <c r="F312" s="88"/>
      <c r="G312" s="36">
        <v>13.78</v>
      </c>
      <c r="H312" s="23">
        <f t="shared" si="4"/>
        <v>0</v>
      </c>
    </row>
    <row r="313" spans="1:8" x14ac:dyDescent="0.25">
      <c r="A313" s="19" t="s">
        <v>355</v>
      </c>
      <c r="B313" s="20"/>
      <c r="C313" s="26">
        <v>8</v>
      </c>
      <c r="D313" s="20"/>
      <c r="E313" s="20" t="s">
        <v>440</v>
      </c>
      <c r="F313" s="88"/>
      <c r="G313" s="36">
        <v>10.42</v>
      </c>
      <c r="H313" s="23">
        <f t="shared" si="4"/>
        <v>0</v>
      </c>
    </row>
    <row r="314" spans="1:8" x14ac:dyDescent="0.25">
      <c r="A314" s="19" t="s">
        <v>356</v>
      </c>
      <c r="B314" s="20"/>
      <c r="C314" s="26">
        <v>8</v>
      </c>
      <c r="D314" s="20"/>
      <c r="E314" s="20" t="s">
        <v>441</v>
      </c>
      <c r="F314" s="88"/>
      <c r="G314" s="36">
        <v>9.77</v>
      </c>
      <c r="H314" s="23">
        <f t="shared" si="4"/>
        <v>0</v>
      </c>
    </row>
    <row r="315" spans="1:8" x14ac:dyDescent="0.25">
      <c r="A315" s="19" t="s">
        <v>357</v>
      </c>
      <c r="B315" s="20"/>
      <c r="C315" s="26">
        <v>8</v>
      </c>
      <c r="D315" s="20"/>
      <c r="E315" s="20" t="s">
        <v>442</v>
      </c>
      <c r="F315" s="88"/>
      <c r="G315" s="36">
        <v>11.16</v>
      </c>
      <c r="H315" s="23">
        <f t="shared" si="4"/>
        <v>0</v>
      </c>
    </row>
    <row r="316" spans="1:8" x14ac:dyDescent="0.25">
      <c r="A316" s="19" t="s">
        <v>358</v>
      </c>
      <c r="B316" s="20"/>
      <c r="C316" s="26">
        <v>8</v>
      </c>
      <c r="D316" s="20"/>
      <c r="E316" s="20" t="s">
        <v>443</v>
      </c>
      <c r="F316" s="88"/>
      <c r="G316" s="36">
        <v>12.35</v>
      </c>
      <c r="H316" s="23">
        <f t="shared" si="4"/>
        <v>0</v>
      </c>
    </row>
    <row r="317" spans="1:8" x14ac:dyDescent="0.25">
      <c r="A317" s="19" t="s">
        <v>359</v>
      </c>
      <c r="B317" s="20"/>
      <c r="C317" s="26">
        <v>8</v>
      </c>
      <c r="D317" s="20"/>
      <c r="E317" s="20" t="s">
        <v>444</v>
      </c>
      <c r="F317" s="88"/>
      <c r="G317" s="36">
        <v>9.8800000000000008</v>
      </c>
      <c r="H317" s="23">
        <f t="shared" si="4"/>
        <v>0</v>
      </c>
    </row>
    <row r="318" spans="1:8" x14ac:dyDescent="0.25">
      <c r="A318" s="19" t="s">
        <v>360</v>
      </c>
      <c r="B318" s="20"/>
      <c r="C318" s="26">
        <v>9</v>
      </c>
      <c r="D318" s="20"/>
      <c r="E318" s="20" t="s">
        <v>437</v>
      </c>
      <c r="F318" s="88"/>
      <c r="G318" s="36">
        <v>8.4499999999999993</v>
      </c>
      <c r="H318" s="23">
        <f t="shared" si="4"/>
        <v>0</v>
      </c>
    </row>
    <row r="319" spans="1:8" x14ac:dyDescent="0.25">
      <c r="A319" s="19" t="s">
        <v>361</v>
      </c>
      <c r="B319" s="20"/>
      <c r="C319" s="26">
        <v>9</v>
      </c>
      <c r="D319" s="20"/>
      <c r="E319" s="20" t="s">
        <v>438</v>
      </c>
      <c r="F319" s="88"/>
      <c r="G319" s="36">
        <v>14.76</v>
      </c>
      <c r="H319" s="23">
        <f t="shared" si="4"/>
        <v>0</v>
      </c>
    </row>
    <row r="320" spans="1:8" x14ac:dyDescent="0.25">
      <c r="A320" s="19" t="s">
        <v>362</v>
      </c>
      <c r="B320" s="20"/>
      <c r="C320" s="26">
        <v>9</v>
      </c>
      <c r="D320" s="20"/>
      <c r="E320" s="20" t="s">
        <v>439</v>
      </c>
      <c r="F320" s="88"/>
      <c r="G320" s="36">
        <v>12.25</v>
      </c>
      <c r="H320" s="23">
        <f t="shared" si="4"/>
        <v>0</v>
      </c>
    </row>
    <row r="321" spans="1:8" x14ac:dyDescent="0.25">
      <c r="A321" s="19" t="s">
        <v>363</v>
      </c>
      <c r="B321" s="20"/>
      <c r="C321" s="26">
        <v>9</v>
      </c>
      <c r="D321" s="20"/>
      <c r="E321" s="20" t="s">
        <v>440</v>
      </c>
      <c r="F321" s="88"/>
      <c r="G321" s="36">
        <v>9.27</v>
      </c>
      <c r="H321" s="23">
        <f t="shared" si="4"/>
        <v>0</v>
      </c>
    </row>
    <row r="322" spans="1:8" x14ac:dyDescent="0.25">
      <c r="A322" s="19" t="s">
        <v>364</v>
      </c>
      <c r="B322" s="20"/>
      <c r="C322" s="26">
        <v>9</v>
      </c>
      <c r="D322" s="20"/>
      <c r="E322" s="20" t="s">
        <v>441</v>
      </c>
      <c r="F322" s="88"/>
      <c r="G322" s="36">
        <v>8.68</v>
      </c>
      <c r="H322" s="23">
        <f t="shared" si="4"/>
        <v>0</v>
      </c>
    </row>
    <row r="323" spans="1:8" x14ac:dyDescent="0.25">
      <c r="A323" s="19" t="s">
        <v>365</v>
      </c>
      <c r="B323" s="20"/>
      <c r="C323" s="26">
        <v>9</v>
      </c>
      <c r="D323" s="20"/>
      <c r="E323" s="20" t="s">
        <v>442</v>
      </c>
      <c r="F323" s="88"/>
      <c r="G323" s="36">
        <v>9.92</v>
      </c>
      <c r="H323" s="23">
        <f t="shared" si="4"/>
        <v>0</v>
      </c>
    </row>
    <row r="324" spans="1:8" x14ac:dyDescent="0.25">
      <c r="A324" s="19" t="s">
        <v>366</v>
      </c>
      <c r="B324" s="20"/>
      <c r="C324" s="26">
        <v>9</v>
      </c>
      <c r="D324" s="20"/>
      <c r="E324" s="20" t="s">
        <v>443</v>
      </c>
      <c r="F324" s="88"/>
      <c r="G324" s="36">
        <v>10.97</v>
      </c>
      <c r="H324" s="23">
        <f t="shared" si="4"/>
        <v>0</v>
      </c>
    </row>
    <row r="325" spans="1:8" x14ac:dyDescent="0.25">
      <c r="A325" s="19" t="s">
        <v>367</v>
      </c>
      <c r="B325" s="20"/>
      <c r="C325" s="26">
        <v>9</v>
      </c>
      <c r="D325" s="20"/>
      <c r="E325" s="20" t="s">
        <v>444</v>
      </c>
      <c r="F325" s="88"/>
      <c r="G325" s="36">
        <v>8.7799999999999994</v>
      </c>
      <c r="H325" s="23">
        <f t="shared" si="4"/>
        <v>0</v>
      </c>
    </row>
    <row r="326" spans="1:8" x14ac:dyDescent="0.25">
      <c r="A326" s="19" t="s">
        <v>368</v>
      </c>
      <c r="B326" s="20"/>
      <c r="C326" s="26">
        <v>10</v>
      </c>
      <c r="D326" s="20"/>
      <c r="E326" s="20" t="s">
        <v>437</v>
      </c>
      <c r="F326" s="88"/>
      <c r="G326" s="36">
        <v>7.61</v>
      </c>
      <c r="H326" s="23">
        <f t="shared" si="4"/>
        <v>0</v>
      </c>
    </row>
    <row r="327" spans="1:8" x14ac:dyDescent="0.25">
      <c r="A327" s="19" t="s">
        <v>369</v>
      </c>
      <c r="B327" s="20"/>
      <c r="C327" s="26">
        <v>10</v>
      </c>
      <c r="D327" s="20"/>
      <c r="E327" s="20" t="s">
        <v>438</v>
      </c>
      <c r="F327" s="88"/>
      <c r="G327" s="36">
        <v>13.28</v>
      </c>
      <c r="H327" s="23">
        <f t="shared" ref="H327:H333" si="5">G327*F327</f>
        <v>0</v>
      </c>
    </row>
    <row r="328" spans="1:8" x14ac:dyDescent="0.25">
      <c r="A328" s="19" t="s">
        <v>370</v>
      </c>
      <c r="B328" s="20"/>
      <c r="C328" s="26">
        <v>10</v>
      </c>
      <c r="D328" s="20"/>
      <c r="E328" s="20" t="s">
        <v>439</v>
      </c>
      <c r="F328" s="88"/>
      <c r="G328" s="36">
        <v>11.02</v>
      </c>
      <c r="H328" s="23">
        <f t="shared" si="5"/>
        <v>0</v>
      </c>
    </row>
    <row r="329" spans="1:8" x14ac:dyDescent="0.25">
      <c r="A329" s="19" t="s">
        <v>371</v>
      </c>
      <c r="B329" s="20"/>
      <c r="C329" s="26">
        <v>10</v>
      </c>
      <c r="D329" s="20"/>
      <c r="E329" s="20" t="s">
        <v>440</v>
      </c>
      <c r="F329" s="88"/>
      <c r="G329" s="36">
        <v>8.34</v>
      </c>
      <c r="H329" s="23">
        <f t="shared" si="5"/>
        <v>0</v>
      </c>
    </row>
    <row r="330" spans="1:8" x14ac:dyDescent="0.25">
      <c r="A330" s="19" t="s">
        <v>372</v>
      </c>
      <c r="B330" s="20"/>
      <c r="C330" s="26">
        <v>10</v>
      </c>
      <c r="D330" s="20"/>
      <c r="E330" s="20" t="s">
        <v>441</v>
      </c>
      <c r="F330" s="88"/>
      <c r="G330" s="36">
        <v>7.81</v>
      </c>
      <c r="H330" s="23">
        <f t="shared" si="5"/>
        <v>0</v>
      </c>
    </row>
    <row r="331" spans="1:8" x14ac:dyDescent="0.25">
      <c r="A331" s="19" t="s">
        <v>373</v>
      </c>
      <c r="B331" s="20"/>
      <c r="C331" s="26">
        <v>10</v>
      </c>
      <c r="D331" s="20"/>
      <c r="E331" s="20" t="s">
        <v>442</v>
      </c>
      <c r="F331" s="88"/>
      <c r="G331" s="36">
        <v>8.92</v>
      </c>
      <c r="H331" s="23">
        <f t="shared" si="5"/>
        <v>0</v>
      </c>
    </row>
    <row r="332" spans="1:8" x14ac:dyDescent="0.25">
      <c r="A332" s="19" t="s">
        <v>374</v>
      </c>
      <c r="B332" s="20"/>
      <c r="C332" s="26">
        <v>10</v>
      </c>
      <c r="D332" s="20"/>
      <c r="E332" s="20" t="s">
        <v>443</v>
      </c>
      <c r="F332" s="88"/>
      <c r="G332" s="36">
        <v>9.8800000000000008</v>
      </c>
      <c r="H332" s="23">
        <f t="shared" si="5"/>
        <v>0</v>
      </c>
    </row>
    <row r="333" spans="1:8" ht="15.75" thickBot="1" x14ac:dyDescent="0.3">
      <c r="A333" s="21" t="s">
        <v>375</v>
      </c>
      <c r="B333" s="22"/>
      <c r="C333" s="27">
        <v>10</v>
      </c>
      <c r="D333" s="22"/>
      <c r="E333" s="22" t="s">
        <v>444</v>
      </c>
      <c r="F333" s="88"/>
      <c r="G333" s="48">
        <v>7.9</v>
      </c>
      <c r="H333" s="24">
        <f t="shared" si="5"/>
        <v>0</v>
      </c>
    </row>
    <row r="334" spans="1:8" ht="15.75" thickBot="1" x14ac:dyDescent="0.3">
      <c r="A334" s="60"/>
      <c r="B334" s="14"/>
      <c r="C334" s="15"/>
      <c r="D334" s="16"/>
      <c r="E334" s="17"/>
      <c r="F334" s="17"/>
      <c r="G334" s="16"/>
      <c r="H334" s="60"/>
    </row>
    <row r="335" spans="1:8" ht="15.75" thickBot="1" x14ac:dyDescent="0.3">
      <c r="A335" s="28" t="s">
        <v>9</v>
      </c>
      <c r="B335" s="25" t="s">
        <v>449</v>
      </c>
      <c r="C335" s="25"/>
      <c r="D335" s="25"/>
      <c r="E335" s="25"/>
      <c r="F335" s="25">
        <f>SUM(F262:F333)</f>
        <v>0</v>
      </c>
      <c r="G335" s="49">
        <f>SUMPRODUCT($F$262:$F$333,G$262:G$333)</f>
        <v>0</v>
      </c>
      <c r="H335" s="60"/>
    </row>
    <row r="336" spans="1:8" ht="15.75" thickBot="1" x14ac:dyDescent="0.3">
      <c r="A336" s="60"/>
      <c r="B336" s="14"/>
      <c r="C336" s="15"/>
      <c r="D336" s="16"/>
      <c r="E336" s="17"/>
      <c r="F336" s="17"/>
      <c r="G336" s="16"/>
      <c r="H336" s="60"/>
    </row>
    <row r="337" spans="1:8" x14ac:dyDescent="0.25">
      <c r="A337" s="1" t="s">
        <v>47</v>
      </c>
      <c r="B337" s="4"/>
      <c r="C337" s="4"/>
      <c r="D337" s="4" t="s">
        <v>5</v>
      </c>
      <c r="E337" s="4"/>
      <c r="F337" s="4" t="s">
        <v>813</v>
      </c>
      <c r="G337" s="4" t="s">
        <v>446</v>
      </c>
      <c r="H337" s="5" t="s">
        <v>453</v>
      </c>
    </row>
    <row r="338" spans="1:8" x14ac:dyDescent="0.25">
      <c r="A338" s="19" t="s">
        <v>750</v>
      </c>
      <c r="B338" s="20"/>
      <c r="C338" s="20"/>
      <c r="D338" s="20" t="s">
        <v>751</v>
      </c>
      <c r="E338" s="20"/>
      <c r="F338" s="88"/>
      <c r="G338" s="36">
        <v>242.38</v>
      </c>
      <c r="H338" s="23">
        <f>G338*F338</f>
        <v>0</v>
      </c>
    </row>
    <row r="339" spans="1:8" x14ac:dyDescent="0.25">
      <c r="A339" s="19" t="s">
        <v>752</v>
      </c>
      <c r="B339" s="20"/>
      <c r="C339" s="20"/>
      <c r="D339" s="20" t="s">
        <v>389</v>
      </c>
      <c r="E339" s="20"/>
      <c r="F339" s="88"/>
      <c r="G339" s="36">
        <v>270.08999999999997</v>
      </c>
      <c r="H339" s="23">
        <f t="shared" ref="H339:H365" si="6">G339*F339</f>
        <v>0</v>
      </c>
    </row>
    <row r="340" spans="1:8" x14ac:dyDescent="0.25">
      <c r="A340" s="19" t="s">
        <v>753</v>
      </c>
      <c r="B340" s="20"/>
      <c r="C340" s="20"/>
      <c r="D340" s="20" t="s">
        <v>390</v>
      </c>
      <c r="E340" s="20"/>
      <c r="F340" s="88"/>
      <c r="G340" s="36">
        <v>303.95</v>
      </c>
      <c r="H340" s="23">
        <f t="shared" si="6"/>
        <v>0</v>
      </c>
    </row>
    <row r="341" spans="1:8" x14ac:dyDescent="0.25">
      <c r="A341" s="19" t="s">
        <v>754</v>
      </c>
      <c r="B341" s="20"/>
      <c r="C341" s="20"/>
      <c r="D341" s="20" t="s">
        <v>391</v>
      </c>
      <c r="E341" s="20"/>
      <c r="F341" s="88"/>
      <c r="G341" s="36">
        <v>357.26</v>
      </c>
      <c r="H341" s="23">
        <f t="shared" si="6"/>
        <v>0</v>
      </c>
    </row>
    <row r="342" spans="1:8" x14ac:dyDescent="0.25">
      <c r="A342" s="19" t="s">
        <v>755</v>
      </c>
      <c r="B342" s="20"/>
      <c r="C342" s="20"/>
      <c r="D342" s="20" t="s">
        <v>756</v>
      </c>
      <c r="E342" s="20"/>
      <c r="F342" s="88"/>
      <c r="G342" s="36">
        <v>242.61</v>
      </c>
      <c r="H342" s="23">
        <f t="shared" si="6"/>
        <v>0</v>
      </c>
    </row>
    <row r="343" spans="1:8" x14ac:dyDescent="0.25">
      <c r="A343" s="19" t="s">
        <v>757</v>
      </c>
      <c r="B343" s="20"/>
      <c r="C343" s="20"/>
      <c r="D343" s="20" t="s">
        <v>392</v>
      </c>
      <c r="E343" s="20"/>
      <c r="F343" s="88"/>
      <c r="G343" s="36">
        <v>270.31</v>
      </c>
      <c r="H343" s="23">
        <f t="shared" si="6"/>
        <v>0</v>
      </c>
    </row>
    <row r="344" spans="1:8" x14ac:dyDescent="0.25">
      <c r="A344" s="19" t="s">
        <v>758</v>
      </c>
      <c r="B344" s="20"/>
      <c r="C344" s="20"/>
      <c r="D344" s="20" t="s">
        <v>393</v>
      </c>
      <c r="E344" s="20"/>
      <c r="F344" s="88"/>
      <c r="G344" s="36">
        <v>304.18</v>
      </c>
      <c r="H344" s="23">
        <f t="shared" si="6"/>
        <v>0</v>
      </c>
    </row>
    <row r="345" spans="1:8" x14ac:dyDescent="0.25">
      <c r="A345" s="19" t="s">
        <v>759</v>
      </c>
      <c r="B345" s="20"/>
      <c r="C345" s="20"/>
      <c r="D345" s="20" t="s">
        <v>394</v>
      </c>
      <c r="E345" s="20"/>
      <c r="F345" s="88"/>
      <c r="G345" s="36">
        <v>357.48</v>
      </c>
      <c r="H345" s="23">
        <f t="shared" si="6"/>
        <v>0</v>
      </c>
    </row>
    <row r="346" spans="1:8" x14ac:dyDescent="0.25">
      <c r="A346" s="19" t="s">
        <v>760</v>
      </c>
      <c r="B346" s="20"/>
      <c r="C346" s="20"/>
      <c r="D346" s="20" t="s">
        <v>761</v>
      </c>
      <c r="E346" s="20"/>
      <c r="F346" s="88"/>
      <c r="G346" s="36">
        <v>308.64</v>
      </c>
      <c r="H346" s="23">
        <f t="shared" si="6"/>
        <v>0</v>
      </c>
    </row>
    <row r="347" spans="1:8" x14ac:dyDescent="0.25">
      <c r="A347" s="19" t="s">
        <v>762</v>
      </c>
      <c r="B347" s="20"/>
      <c r="C347" s="20"/>
      <c r="D347" s="20" t="s">
        <v>395</v>
      </c>
      <c r="E347" s="20"/>
      <c r="F347" s="88"/>
      <c r="G347" s="36">
        <v>329.04</v>
      </c>
      <c r="H347" s="23">
        <f t="shared" si="6"/>
        <v>0</v>
      </c>
    </row>
    <row r="348" spans="1:8" x14ac:dyDescent="0.25">
      <c r="A348" s="19" t="s">
        <v>763</v>
      </c>
      <c r="B348" s="20"/>
      <c r="C348" s="20"/>
      <c r="D348" s="20" t="s">
        <v>396</v>
      </c>
      <c r="E348" s="20"/>
      <c r="F348" s="88"/>
      <c r="G348" s="36">
        <v>371.01</v>
      </c>
      <c r="H348" s="23">
        <f t="shared" si="6"/>
        <v>0</v>
      </c>
    </row>
    <row r="349" spans="1:8" x14ac:dyDescent="0.25">
      <c r="A349" s="19" t="s">
        <v>764</v>
      </c>
      <c r="B349" s="20"/>
      <c r="C349" s="20"/>
      <c r="D349" s="20" t="s">
        <v>397</v>
      </c>
      <c r="E349" s="20"/>
      <c r="F349" s="88"/>
      <c r="G349" s="36">
        <v>444.69</v>
      </c>
      <c r="H349" s="23">
        <f t="shared" si="6"/>
        <v>0</v>
      </c>
    </row>
    <row r="350" spans="1:8" x14ac:dyDescent="0.25">
      <c r="A350" s="19" t="s">
        <v>765</v>
      </c>
      <c r="B350" s="20"/>
      <c r="C350" s="20"/>
      <c r="D350" s="20" t="s">
        <v>766</v>
      </c>
      <c r="E350" s="20"/>
      <c r="F350" s="88"/>
      <c r="G350" s="36">
        <v>365.41</v>
      </c>
      <c r="H350" s="23">
        <f t="shared" si="6"/>
        <v>0</v>
      </c>
    </row>
    <row r="351" spans="1:8" x14ac:dyDescent="0.25">
      <c r="A351" s="19" t="s">
        <v>767</v>
      </c>
      <c r="B351" s="20"/>
      <c r="C351" s="20"/>
      <c r="D351" s="20" t="s">
        <v>398</v>
      </c>
      <c r="E351" s="20"/>
      <c r="F351" s="88"/>
      <c r="G351" s="36">
        <v>383.14</v>
      </c>
      <c r="H351" s="23">
        <f t="shared" si="6"/>
        <v>0</v>
      </c>
    </row>
    <row r="352" spans="1:8" x14ac:dyDescent="0.25">
      <c r="A352" s="19" t="s">
        <v>768</v>
      </c>
      <c r="B352" s="20"/>
      <c r="C352" s="20"/>
      <c r="D352" s="20" t="s">
        <v>399</v>
      </c>
      <c r="E352" s="20"/>
      <c r="F352" s="88"/>
      <c r="G352" s="36">
        <v>419.12</v>
      </c>
      <c r="H352" s="23">
        <f t="shared" si="6"/>
        <v>0</v>
      </c>
    </row>
    <row r="353" spans="1:8" x14ac:dyDescent="0.25">
      <c r="A353" s="19" t="s">
        <v>769</v>
      </c>
      <c r="B353" s="20"/>
      <c r="C353" s="20"/>
      <c r="D353" s="20" t="s">
        <v>400</v>
      </c>
      <c r="E353" s="20"/>
      <c r="F353" s="88"/>
      <c r="G353" s="36">
        <v>477.68</v>
      </c>
      <c r="H353" s="23">
        <f t="shared" si="6"/>
        <v>0</v>
      </c>
    </row>
    <row r="354" spans="1:8" x14ac:dyDescent="0.25">
      <c r="A354" s="19" t="s">
        <v>770</v>
      </c>
      <c r="B354" s="20"/>
      <c r="C354" s="20"/>
      <c r="D354" s="20" t="s">
        <v>771</v>
      </c>
      <c r="E354" s="20"/>
      <c r="F354" s="88"/>
      <c r="G354" s="36">
        <v>439.05</v>
      </c>
      <c r="H354" s="23">
        <f t="shared" si="6"/>
        <v>0</v>
      </c>
    </row>
    <row r="355" spans="1:8" x14ac:dyDescent="0.25">
      <c r="A355" s="19" t="s">
        <v>772</v>
      </c>
      <c r="B355" s="20"/>
      <c r="C355" s="20"/>
      <c r="D355" s="20" t="s">
        <v>401</v>
      </c>
      <c r="E355" s="20"/>
      <c r="F355" s="88"/>
      <c r="G355" s="36">
        <v>448.25</v>
      </c>
      <c r="H355" s="23">
        <f t="shared" si="6"/>
        <v>0</v>
      </c>
    </row>
    <row r="356" spans="1:8" x14ac:dyDescent="0.25">
      <c r="A356" s="19" t="s">
        <v>773</v>
      </c>
      <c r="B356" s="20"/>
      <c r="C356" s="20"/>
      <c r="D356" s="20" t="s">
        <v>402</v>
      </c>
      <c r="E356" s="20"/>
      <c r="F356" s="88"/>
      <c r="G356" s="36">
        <v>482.38</v>
      </c>
      <c r="H356" s="23">
        <f t="shared" si="6"/>
        <v>0</v>
      </c>
    </row>
    <row r="357" spans="1:8" x14ac:dyDescent="0.25">
      <c r="A357" s="19" t="s">
        <v>774</v>
      </c>
      <c r="B357" s="20"/>
      <c r="C357" s="20"/>
      <c r="D357" s="20" t="s">
        <v>403</v>
      </c>
      <c r="E357" s="20"/>
      <c r="F357" s="88"/>
      <c r="G357" s="36">
        <v>548.13</v>
      </c>
      <c r="H357" s="23">
        <f t="shared" si="6"/>
        <v>0</v>
      </c>
    </row>
    <row r="358" spans="1:8" x14ac:dyDescent="0.25">
      <c r="A358" s="19" t="s">
        <v>775</v>
      </c>
      <c r="B358" s="20"/>
      <c r="C358" s="20"/>
      <c r="D358" s="20" t="s">
        <v>776</v>
      </c>
      <c r="E358" s="20"/>
      <c r="F358" s="88"/>
      <c r="G358" s="36">
        <v>487.03</v>
      </c>
      <c r="H358" s="23">
        <f t="shared" si="6"/>
        <v>0</v>
      </c>
    </row>
    <row r="359" spans="1:8" x14ac:dyDescent="0.25">
      <c r="A359" s="19" t="s">
        <v>777</v>
      </c>
      <c r="B359" s="20"/>
      <c r="C359" s="20"/>
      <c r="D359" s="20" t="s">
        <v>404</v>
      </c>
      <c r="E359" s="20"/>
      <c r="F359" s="88"/>
      <c r="G359" s="36">
        <v>510.57</v>
      </c>
      <c r="H359" s="23">
        <f t="shared" si="6"/>
        <v>0</v>
      </c>
    </row>
    <row r="360" spans="1:8" x14ac:dyDescent="0.25">
      <c r="A360" s="19" t="s">
        <v>778</v>
      </c>
      <c r="B360" s="20"/>
      <c r="C360" s="20"/>
      <c r="D360" s="20" t="s">
        <v>405</v>
      </c>
      <c r="E360" s="20"/>
      <c r="F360" s="88"/>
      <c r="G360" s="36">
        <v>523.62</v>
      </c>
      <c r="H360" s="23">
        <f t="shared" si="6"/>
        <v>0</v>
      </c>
    </row>
    <row r="361" spans="1:8" x14ac:dyDescent="0.25">
      <c r="A361" s="19" t="s">
        <v>779</v>
      </c>
      <c r="B361" s="20"/>
      <c r="C361" s="20"/>
      <c r="D361" s="20" t="s">
        <v>406</v>
      </c>
      <c r="E361" s="20"/>
      <c r="F361" s="88"/>
      <c r="G361" s="36">
        <v>691.4</v>
      </c>
      <c r="H361" s="23">
        <f t="shared" si="6"/>
        <v>0</v>
      </c>
    </row>
    <row r="362" spans="1:8" x14ac:dyDescent="0.25">
      <c r="A362" s="19" t="s">
        <v>780</v>
      </c>
      <c r="B362" s="20"/>
      <c r="C362" s="20"/>
      <c r="D362" s="20" t="s">
        <v>781</v>
      </c>
      <c r="E362" s="20"/>
      <c r="F362" s="88"/>
      <c r="G362" s="36">
        <v>692.25</v>
      </c>
      <c r="H362" s="23">
        <f t="shared" si="6"/>
        <v>0</v>
      </c>
    </row>
    <row r="363" spans="1:8" x14ac:dyDescent="0.25">
      <c r="A363" s="19" t="s">
        <v>782</v>
      </c>
      <c r="B363" s="20"/>
      <c r="C363" s="20"/>
      <c r="D363" s="20" t="s">
        <v>407</v>
      </c>
      <c r="E363" s="20"/>
      <c r="F363" s="88"/>
      <c r="G363" s="36">
        <v>633.38</v>
      </c>
      <c r="H363" s="23">
        <f t="shared" si="6"/>
        <v>0</v>
      </c>
    </row>
    <row r="364" spans="1:8" x14ac:dyDescent="0.25">
      <c r="A364" s="19" t="s">
        <v>783</v>
      </c>
      <c r="B364" s="20"/>
      <c r="C364" s="20"/>
      <c r="D364" s="20" t="s">
        <v>408</v>
      </c>
      <c r="E364" s="20"/>
      <c r="F364" s="88"/>
      <c r="G364" s="36">
        <v>599.52</v>
      </c>
      <c r="H364" s="23">
        <f t="shared" si="6"/>
        <v>0</v>
      </c>
    </row>
    <row r="365" spans="1:8" x14ac:dyDescent="0.25">
      <c r="A365" s="19" t="s">
        <v>784</v>
      </c>
      <c r="B365" s="20"/>
      <c r="C365" s="20"/>
      <c r="D365" s="20" t="s">
        <v>409</v>
      </c>
      <c r="E365" s="20"/>
      <c r="F365" s="88"/>
      <c r="G365" s="36">
        <v>857.81</v>
      </c>
      <c r="H365" s="23">
        <f t="shared" si="6"/>
        <v>0</v>
      </c>
    </row>
    <row r="366" spans="1:8" ht="15.75" thickBot="1" x14ac:dyDescent="0.3">
      <c r="A366" s="60"/>
      <c r="B366" s="14"/>
      <c r="C366" s="15"/>
      <c r="D366" s="16"/>
      <c r="E366" s="17"/>
      <c r="F366" s="17"/>
      <c r="G366" s="16"/>
      <c r="H366" s="60"/>
    </row>
    <row r="367" spans="1:8" ht="15.75" thickBot="1" x14ac:dyDescent="0.3">
      <c r="A367" s="28" t="s">
        <v>9</v>
      </c>
      <c r="B367" s="25" t="s">
        <v>44</v>
      </c>
      <c r="C367" s="25"/>
      <c r="D367" s="25"/>
      <c r="E367" s="25"/>
      <c r="F367" s="25">
        <f>SUM(F338:F365)</f>
        <v>0</v>
      </c>
      <c r="G367" s="49">
        <f>SUMPRODUCT($F$338:$F$365,G$338:G$365)</f>
        <v>0</v>
      </c>
      <c r="H367" s="60"/>
    </row>
    <row r="368" spans="1:8" ht="15.75" thickBot="1" x14ac:dyDescent="0.3">
      <c r="A368" s="60"/>
      <c r="B368" s="14"/>
      <c r="C368" s="15"/>
      <c r="D368" s="16"/>
      <c r="E368" s="17"/>
      <c r="F368" s="17"/>
      <c r="G368" s="16"/>
      <c r="H368" s="60"/>
    </row>
    <row r="369" spans="1:8" x14ac:dyDescent="0.25">
      <c r="A369" s="1" t="s">
        <v>47</v>
      </c>
      <c r="B369" s="4"/>
      <c r="C369" s="4"/>
      <c r="D369" s="4" t="s">
        <v>5</v>
      </c>
      <c r="E369" s="4"/>
      <c r="F369" s="4" t="s">
        <v>6</v>
      </c>
      <c r="G369" s="4" t="s">
        <v>446</v>
      </c>
      <c r="H369" s="5" t="s">
        <v>453</v>
      </c>
    </row>
    <row r="370" spans="1:8" x14ac:dyDescent="0.25">
      <c r="A370" s="19" t="s">
        <v>785</v>
      </c>
      <c r="B370" s="20"/>
      <c r="C370" s="20"/>
      <c r="D370" s="20" t="s">
        <v>786</v>
      </c>
      <c r="E370" s="20"/>
      <c r="F370" s="88"/>
      <c r="G370" s="31">
        <v>793.31</v>
      </c>
      <c r="H370" s="23">
        <f>G370*F370</f>
        <v>0</v>
      </c>
    </row>
    <row r="371" spans="1:8" x14ac:dyDescent="0.25">
      <c r="A371" s="19" t="s">
        <v>787</v>
      </c>
      <c r="B371" s="20"/>
      <c r="C371" s="20"/>
      <c r="D371" s="20" t="s">
        <v>788</v>
      </c>
      <c r="E371" s="20"/>
      <c r="F371" s="88"/>
      <c r="G371" s="31">
        <v>928.83</v>
      </c>
      <c r="H371" s="23">
        <f t="shared" ref="H371:H392" si="7">G371*F371</f>
        <v>0</v>
      </c>
    </row>
    <row r="372" spans="1:8" x14ac:dyDescent="0.25">
      <c r="A372" s="19" t="s">
        <v>789</v>
      </c>
      <c r="B372" s="20"/>
      <c r="C372" s="20"/>
      <c r="D372" s="20" t="s">
        <v>790</v>
      </c>
      <c r="E372" s="20"/>
      <c r="F372" s="88"/>
      <c r="G372" s="35">
        <v>0</v>
      </c>
      <c r="H372" s="23">
        <f t="shared" si="7"/>
        <v>0</v>
      </c>
    </row>
    <row r="373" spans="1:8" x14ac:dyDescent="0.25">
      <c r="A373" s="19" t="s">
        <v>791</v>
      </c>
      <c r="B373" s="20"/>
      <c r="C373" s="20"/>
      <c r="D373" s="20" t="s">
        <v>792</v>
      </c>
      <c r="E373" s="20"/>
      <c r="F373" s="88"/>
      <c r="G373" s="31">
        <v>33.83</v>
      </c>
      <c r="H373" s="23">
        <f t="shared" si="7"/>
        <v>0</v>
      </c>
    </row>
    <row r="374" spans="1:8" x14ac:dyDescent="0.25">
      <c r="A374" s="19" t="s">
        <v>793</v>
      </c>
      <c r="B374" s="20"/>
      <c r="C374" s="20"/>
      <c r="D374" s="20" t="s">
        <v>794</v>
      </c>
      <c r="E374" s="20"/>
      <c r="F374" s="88"/>
      <c r="G374" s="31">
        <v>35.020000000000003</v>
      </c>
      <c r="H374" s="23">
        <f t="shared" si="7"/>
        <v>0</v>
      </c>
    </row>
    <row r="375" spans="1:8" x14ac:dyDescent="0.25">
      <c r="A375" s="19" t="s">
        <v>376</v>
      </c>
      <c r="B375" s="20"/>
      <c r="C375" s="20"/>
      <c r="D375" s="20" t="s">
        <v>410</v>
      </c>
      <c r="E375" s="20"/>
      <c r="F375" s="88"/>
      <c r="G375" s="35">
        <v>0</v>
      </c>
      <c r="H375" s="23">
        <f t="shared" si="7"/>
        <v>0</v>
      </c>
    </row>
    <row r="376" spans="1:8" x14ac:dyDescent="0.25">
      <c r="A376" s="19" t="s">
        <v>377</v>
      </c>
      <c r="B376" s="20"/>
      <c r="C376" s="20"/>
      <c r="D376" s="20" t="s">
        <v>411</v>
      </c>
      <c r="E376" s="20"/>
      <c r="F376" s="88"/>
      <c r="G376" s="35">
        <v>0</v>
      </c>
      <c r="H376" s="23">
        <f t="shared" si="7"/>
        <v>0</v>
      </c>
    </row>
    <row r="377" spans="1:8" x14ac:dyDescent="0.25">
      <c r="A377" s="19" t="s">
        <v>378</v>
      </c>
      <c r="B377" s="20"/>
      <c r="C377" s="20"/>
      <c r="D377" s="20" t="s">
        <v>412</v>
      </c>
      <c r="E377" s="20"/>
      <c r="F377" s="88"/>
      <c r="G377" s="23">
        <v>13.73</v>
      </c>
      <c r="H377" s="23">
        <f t="shared" si="7"/>
        <v>0</v>
      </c>
    </row>
    <row r="378" spans="1:8" x14ac:dyDescent="0.25">
      <c r="A378" s="19" t="s">
        <v>379</v>
      </c>
      <c r="B378" s="20"/>
      <c r="C378" s="20"/>
      <c r="D378" s="20" t="s">
        <v>413</v>
      </c>
      <c r="E378" s="20"/>
      <c r="F378" s="88"/>
      <c r="G378" s="23">
        <v>27.73</v>
      </c>
      <c r="H378" s="23">
        <f t="shared" si="7"/>
        <v>0</v>
      </c>
    </row>
    <row r="379" spans="1:8" x14ac:dyDescent="0.25">
      <c r="A379" s="19" t="s">
        <v>380</v>
      </c>
      <c r="B379" s="20"/>
      <c r="C379" s="20"/>
      <c r="D379" s="20" t="s">
        <v>414</v>
      </c>
      <c r="E379" s="20"/>
      <c r="F379" s="88"/>
      <c r="G379" s="23">
        <v>51.44</v>
      </c>
      <c r="H379" s="23">
        <f t="shared" si="7"/>
        <v>0</v>
      </c>
    </row>
    <row r="380" spans="1:8" x14ac:dyDescent="0.25">
      <c r="A380" s="19" t="s">
        <v>381</v>
      </c>
      <c r="B380" s="20"/>
      <c r="C380" s="20"/>
      <c r="D380" s="20" t="s">
        <v>415</v>
      </c>
      <c r="E380" s="20"/>
      <c r="F380" s="88"/>
      <c r="G380" s="23">
        <v>76.27</v>
      </c>
      <c r="H380" s="23">
        <f t="shared" si="7"/>
        <v>0</v>
      </c>
    </row>
    <row r="381" spans="1:8" x14ac:dyDescent="0.25">
      <c r="A381" s="19" t="s">
        <v>382</v>
      </c>
      <c r="B381" s="20"/>
      <c r="C381" s="20"/>
      <c r="D381" s="20" t="s">
        <v>416</v>
      </c>
      <c r="E381" s="20"/>
      <c r="F381" s="88"/>
      <c r="G381" s="23">
        <v>98.62</v>
      </c>
      <c r="H381" s="23">
        <f t="shared" si="7"/>
        <v>0</v>
      </c>
    </row>
    <row r="382" spans="1:8" x14ac:dyDescent="0.25">
      <c r="A382" s="19" t="s">
        <v>383</v>
      </c>
      <c r="B382" s="20"/>
      <c r="C382" s="20"/>
      <c r="D382" s="20" t="s">
        <v>417</v>
      </c>
      <c r="E382" s="20"/>
      <c r="F382" s="88"/>
      <c r="G382" s="23">
        <v>124.28</v>
      </c>
      <c r="H382" s="23">
        <f t="shared" si="7"/>
        <v>0</v>
      </c>
    </row>
    <row r="383" spans="1:8" x14ac:dyDescent="0.25">
      <c r="A383" s="19" t="s">
        <v>384</v>
      </c>
      <c r="B383" s="20"/>
      <c r="C383" s="20"/>
      <c r="D383" s="20" t="s">
        <v>418</v>
      </c>
      <c r="E383" s="20"/>
      <c r="F383" s="88"/>
      <c r="G383" s="23">
        <v>150.46</v>
      </c>
      <c r="H383" s="23">
        <f t="shared" si="7"/>
        <v>0</v>
      </c>
    </row>
    <row r="384" spans="1:8" x14ac:dyDescent="0.25">
      <c r="A384" s="19" t="s">
        <v>385</v>
      </c>
      <c r="B384" s="20"/>
      <c r="C384" s="20"/>
      <c r="D384" s="20" t="s">
        <v>419</v>
      </c>
      <c r="E384" s="20"/>
      <c r="F384" s="88"/>
      <c r="G384" s="23">
        <v>231.56</v>
      </c>
      <c r="H384" s="23">
        <f t="shared" si="7"/>
        <v>0</v>
      </c>
    </row>
    <row r="385" spans="1:8" x14ac:dyDescent="0.25">
      <c r="A385" s="19" t="s">
        <v>795</v>
      </c>
      <c r="B385" s="20"/>
      <c r="C385" s="20"/>
      <c r="D385" s="20" t="s">
        <v>796</v>
      </c>
      <c r="E385" s="20"/>
      <c r="F385" s="88"/>
      <c r="G385" s="23">
        <v>47.93</v>
      </c>
      <c r="H385" s="23">
        <f t="shared" si="7"/>
        <v>0</v>
      </c>
    </row>
    <row r="386" spans="1:8" x14ac:dyDescent="0.25">
      <c r="A386" s="19" t="s">
        <v>797</v>
      </c>
      <c r="B386" s="20"/>
      <c r="C386" s="20"/>
      <c r="D386" s="20" t="s">
        <v>798</v>
      </c>
      <c r="E386" s="20"/>
      <c r="F386" s="88"/>
      <c r="G386" s="23">
        <v>137.07</v>
      </c>
      <c r="H386" s="23">
        <f t="shared" si="7"/>
        <v>0</v>
      </c>
    </row>
    <row r="387" spans="1:8" x14ac:dyDescent="0.25">
      <c r="A387" s="19" t="s">
        <v>386</v>
      </c>
      <c r="B387" s="20"/>
      <c r="C387" s="20"/>
      <c r="D387" s="20" t="s">
        <v>420</v>
      </c>
      <c r="E387" s="20"/>
      <c r="F387" s="88"/>
      <c r="G387" s="23">
        <v>22.76</v>
      </c>
      <c r="H387" s="23">
        <f t="shared" si="7"/>
        <v>0</v>
      </c>
    </row>
    <row r="388" spans="1:8" x14ac:dyDescent="0.25">
      <c r="A388" s="19" t="s">
        <v>387</v>
      </c>
      <c r="B388" s="20"/>
      <c r="C388" s="20"/>
      <c r="D388" s="20" t="s">
        <v>421</v>
      </c>
      <c r="E388" s="20"/>
      <c r="F388" s="88"/>
      <c r="G388" s="23">
        <v>49.02</v>
      </c>
      <c r="H388" s="23">
        <f t="shared" si="7"/>
        <v>0</v>
      </c>
    </row>
    <row r="389" spans="1:8" x14ac:dyDescent="0.25">
      <c r="A389" s="19" t="s">
        <v>388</v>
      </c>
      <c r="B389" s="20"/>
      <c r="C389" s="20"/>
      <c r="D389" s="20" t="s">
        <v>422</v>
      </c>
      <c r="E389" s="20"/>
      <c r="F389" s="88"/>
      <c r="G389" s="35">
        <v>0</v>
      </c>
      <c r="H389" s="23">
        <f t="shared" si="7"/>
        <v>0</v>
      </c>
    </row>
    <row r="390" spans="1:8" x14ac:dyDescent="0.25">
      <c r="A390" s="82" t="s">
        <v>799</v>
      </c>
      <c r="B390" s="83"/>
      <c r="C390" s="83"/>
      <c r="D390" s="83" t="s">
        <v>800</v>
      </c>
      <c r="E390" s="83"/>
      <c r="F390" s="88"/>
      <c r="G390" s="23">
        <v>233.11</v>
      </c>
      <c r="H390" s="23">
        <f t="shared" si="7"/>
        <v>0</v>
      </c>
    </row>
    <row r="391" spans="1:8" x14ac:dyDescent="0.25">
      <c r="A391" s="82" t="s">
        <v>801</v>
      </c>
      <c r="B391" s="83"/>
      <c r="C391" s="83"/>
      <c r="D391" s="83" t="s">
        <v>802</v>
      </c>
      <c r="E391" s="83"/>
      <c r="F391" s="88"/>
      <c r="G391" s="23">
        <v>23.36</v>
      </c>
      <c r="H391" s="23">
        <f t="shared" si="7"/>
        <v>0</v>
      </c>
    </row>
    <row r="392" spans="1:8" ht="15.75" thickBot="1" x14ac:dyDescent="0.3">
      <c r="A392" s="21" t="s">
        <v>803</v>
      </c>
      <c r="B392" s="22"/>
      <c r="C392" s="22"/>
      <c r="D392" s="22" t="s">
        <v>804</v>
      </c>
      <c r="E392" s="22"/>
      <c r="F392" s="88"/>
      <c r="G392" s="48">
        <v>34.22</v>
      </c>
      <c r="H392" s="23">
        <f t="shared" si="7"/>
        <v>0</v>
      </c>
    </row>
    <row r="393" spans="1:8" ht="15.75" thickBot="1" x14ac:dyDescent="0.3">
      <c r="A393" s="60"/>
      <c r="B393" s="14"/>
      <c r="C393" s="15"/>
      <c r="D393" s="16"/>
      <c r="E393" s="17"/>
      <c r="F393" s="17"/>
      <c r="G393" s="16"/>
      <c r="H393" s="60"/>
    </row>
    <row r="394" spans="1:8" ht="15.75" thickBot="1" x14ac:dyDescent="0.3">
      <c r="A394" s="28" t="s">
        <v>9</v>
      </c>
      <c r="B394" s="25" t="s">
        <v>46</v>
      </c>
      <c r="C394" s="25"/>
      <c r="D394" s="25"/>
      <c r="E394" s="25"/>
      <c r="F394" s="25">
        <f>SUM(F370:F392)</f>
        <v>0</v>
      </c>
      <c r="G394" s="49">
        <f>SUMPRODUCT($F$370:$F$392,G$370:G$392)</f>
        <v>0</v>
      </c>
      <c r="H394" s="60"/>
    </row>
    <row r="395" spans="1:8" x14ac:dyDescent="0.25">
      <c r="B395" s="14"/>
      <c r="C395" s="15"/>
      <c r="D395" s="16"/>
      <c r="E395" s="17"/>
      <c r="F395" s="17"/>
      <c r="G395" s="18"/>
    </row>
  </sheetData>
  <sheetProtection algorithmName="SHA-512" hashValue="J4aplqDnKQ+4Pzg1oaojP3F6j/LtZK+BCcXO6+mcO7bAyDCXenW4yShQFyRb2dQaIF45FOtwITH0eYjS2L5+0w==" saltValue="aoh2CBzZFRftvMS3PxAPjw==" spinCount="100000" sheet="1" objects="1" scenarios="1"/>
  <autoFilter ref="A1:H257"/>
  <conditionalFormatting sqref="H371:H392">
    <cfRule type="cellIs" dxfId="5" priority="3" operator="equal">
      <formula>1</formula>
    </cfRule>
  </conditionalFormatting>
  <conditionalFormatting sqref="G377:G388">
    <cfRule type="cellIs" dxfId="4" priority="2" operator="equal">
      <formula>1</formula>
    </cfRule>
  </conditionalFormatting>
  <conditionalFormatting sqref="G390:G391">
    <cfRule type="cellIs" dxfId="3" priority="1" operator="equal">
      <formula>1</formula>
    </cfRule>
  </conditionalFormatting>
  <dataValidations count="1">
    <dataValidation type="whole" operator="greaterThan" allowBlank="1" showInputMessage="1" showErrorMessage="1" sqref="F2:F257 F262:F333 F338:F365 F370:F392">
      <formula1>-1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5"/>
  <sheetViews>
    <sheetView workbookViewId="0"/>
  </sheetViews>
  <sheetFormatPr defaultRowHeight="15" x14ac:dyDescent="0.25"/>
  <cols>
    <col min="1" max="1" width="15.85546875" bestFit="1" customWidth="1"/>
    <col min="2" max="2" width="21.5703125" bestFit="1" customWidth="1"/>
    <col min="3" max="3" width="16.5703125" bestFit="1" customWidth="1"/>
    <col min="4" max="4" width="67.140625" bestFit="1" customWidth="1"/>
    <col min="5" max="5" width="63.85546875" bestFit="1" customWidth="1"/>
    <col min="6" max="6" width="21.5703125" bestFit="1" customWidth="1"/>
    <col min="7" max="7" width="16" bestFit="1" customWidth="1"/>
    <col min="8" max="8" width="20.140625" bestFit="1" customWidth="1"/>
  </cols>
  <sheetData>
    <row r="1" spans="1:8" x14ac:dyDescent="0.25">
      <c r="A1" s="1" t="s">
        <v>47</v>
      </c>
      <c r="B1" s="4" t="s">
        <v>424</v>
      </c>
      <c r="C1" s="4" t="s">
        <v>425</v>
      </c>
      <c r="D1" s="4" t="s">
        <v>436</v>
      </c>
      <c r="E1" s="4" t="s">
        <v>445</v>
      </c>
      <c r="F1" s="4" t="s">
        <v>6</v>
      </c>
      <c r="G1" s="4" t="s">
        <v>446</v>
      </c>
      <c r="H1" s="5" t="s">
        <v>453</v>
      </c>
    </row>
    <row r="2" spans="1:8" x14ac:dyDescent="0.25">
      <c r="A2" s="19" t="s">
        <v>48</v>
      </c>
      <c r="B2" s="20" t="s">
        <v>423</v>
      </c>
      <c r="C2" s="20" t="s">
        <v>426</v>
      </c>
      <c r="D2" s="20" t="s">
        <v>434</v>
      </c>
      <c r="E2" s="20" t="s">
        <v>437</v>
      </c>
      <c r="F2" s="88"/>
      <c r="G2" s="79">
        <v>105.62</v>
      </c>
      <c r="H2" s="23">
        <f t="shared" ref="H2:H17" si="0">G2*F2</f>
        <v>0</v>
      </c>
    </row>
    <row r="3" spans="1:8" x14ac:dyDescent="0.25">
      <c r="A3" s="19" t="s">
        <v>49</v>
      </c>
      <c r="B3" s="20" t="s">
        <v>423</v>
      </c>
      <c r="C3" s="20" t="s">
        <v>426</v>
      </c>
      <c r="D3" s="20" t="s">
        <v>435</v>
      </c>
      <c r="E3" s="20" t="s">
        <v>437</v>
      </c>
      <c r="F3" s="88"/>
      <c r="G3" s="79">
        <v>86.71</v>
      </c>
      <c r="H3" s="23">
        <f t="shared" si="0"/>
        <v>0</v>
      </c>
    </row>
    <row r="4" spans="1:8" x14ac:dyDescent="0.25">
      <c r="A4" s="19" t="s">
        <v>50</v>
      </c>
      <c r="B4" s="20" t="s">
        <v>423</v>
      </c>
      <c r="C4" s="20" t="s">
        <v>426</v>
      </c>
      <c r="D4" s="20" t="s">
        <v>434</v>
      </c>
      <c r="E4" s="20" t="s">
        <v>438</v>
      </c>
      <c r="F4" s="88"/>
      <c r="G4" s="79">
        <v>201.17</v>
      </c>
      <c r="H4" s="23">
        <f t="shared" si="0"/>
        <v>0</v>
      </c>
    </row>
    <row r="5" spans="1:8" x14ac:dyDescent="0.25">
      <c r="A5" s="19" t="s">
        <v>51</v>
      </c>
      <c r="B5" s="20" t="s">
        <v>423</v>
      </c>
      <c r="C5" s="20" t="s">
        <v>426</v>
      </c>
      <c r="D5" s="20" t="s">
        <v>435</v>
      </c>
      <c r="E5" s="20" t="s">
        <v>438</v>
      </c>
      <c r="F5" s="88"/>
      <c r="G5" s="79">
        <v>173.29</v>
      </c>
      <c r="H5" s="23">
        <f t="shared" si="0"/>
        <v>0</v>
      </c>
    </row>
    <row r="6" spans="1:8" x14ac:dyDescent="0.25">
      <c r="A6" s="19" t="s">
        <v>52</v>
      </c>
      <c r="B6" s="20" t="s">
        <v>423</v>
      </c>
      <c r="C6" s="20" t="s">
        <v>426</v>
      </c>
      <c r="D6" s="20" t="s">
        <v>434</v>
      </c>
      <c r="E6" s="20" t="s">
        <v>439</v>
      </c>
      <c r="F6" s="88"/>
      <c r="G6" s="79">
        <v>136.11000000000001</v>
      </c>
      <c r="H6" s="23">
        <f t="shared" si="0"/>
        <v>0</v>
      </c>
    </row>
    <row r="7" spans="1:8" x14ac:dyDescent="0.25">
      <c r="A7" s="19" t="s">
        <v>53</v>
      </c>
      <c r="B7" s="20" t="s">
        <v>423</v>
      </c>
      <c r="C7" s="20" t="s">
        <v>426</v>
      </c>
      <c r="D7" s="20" t="s">
        <v>435</v>
      </c>
      <c r="E7" s="20" t="s">
        <v>439</v>
      </c>
      <c r="F7" s="88"/>
      <c r="G7" s="79">
        <v>117.63</v>
      </c>
      <c r="H7" s="23">
        <f t="shared" si="0"/>
        <v>0</v>
      </c>
    </row>
    <row r="8" spans="1:8" x14ac:dyDescent="0.25">
      <c r="A8" s="19" t="s">
        <v>54</v>
      </c>
      <c r="B8" s="20" t="s">
        <v>423</v>
      </c>
      <c r="C8" s="20" t="s">
        <v>426</v>
      </c>
      <c r="D8" s="20" t="s">
        <v>434</v>
      </c>
      <c r="E8" s="20" t="s">
        <v>440</v>
      </c>
      <c r="F8" s="88"/>
      <c r="G8" s="79">
        <v>93.37</v>
      </c>
      <c r="H8" s="23">
        <f t="shared" si="0"/>
        <v>0</v>
      </c>
    </row>
    <row r="9" spans="1:8" x14ac:dyDescent="0.25">
      <c r="A9" s="19" t="s">
        <v>55</v>
      </c>
      <c r="B9" s="20" t="s">
        <v>423</v>
      </c>
      <c r="C9" s="20" t="s">
        <v>426</v>
      </c>
      <c r="D9" s="20" t="s">
        <v>435</v>
      </c>
      <c r="E9" s="20" t="s">
        <v>440</v>
      </c>
      <c r="F9" s="88"/>
      <c r="G9" s="79">
        <v>78.98</v>
      </c>
      <c r="H9" s="23">
        <f t="shared" si="0"/>
        <v>0</v>
      </c>
    </row>
    <row r="10" spans="1:8" x14ac:dyDescent="0.25">
      <c r="A10" s="19" t="s">
        <v>56</v>
      </c>
      <c r="B10" s="20" t="s">
        <v>423</v>
      </c>
      <c r="C10" s="20" t="s">
        <v>426</v>
      </c>
      <c r="D10" s="20" t="s">
        <v>434</v>
      </c>
      <c r="E10" s="20" t="s">
        <v>441</v>
      </c>
      <c r="F10" s="88"/>
      <c r="G10" s="79">
        <v>133.82</v>
      </c>
      <c r="H10" s="23">
        <f t="shared" si="0"/>
        <v>0</v>
      </c>
    </row>
    <row r="11" spans="1:8" x14ac:dyDescent="0.25">
      <c r="A11" s="19" t="s">
        <v>57</v>
      </c>
      <c r="B11" s="20" t="s">
        <v>423</v>
      </c>
      <c r="C11" s="20" t="s">
        <v>426</v>
      </c>
      <c r="D11" s="20" t="s">
        <v>435</v>
      </c>
      <c r="E11" s="20" t="s">
        <v>441</v>
      </c>
      <c r="F11" s="88"/>
      <c r="G11" s="79">
        <v>108.61</v>
      </c>
      <c r="H11" s="23">
        <f t="shared" si="0"/>
        <v>0</v>
      </c>
    </row>
    <row r="12" spans="1:8" x14ac:dyDescent="0.25">
      <c r="A12" s="19" t="s">
        <v>58</v>
      </c>
      <c r="B12" s="20" t="s">
        <v>423</v>
      </c>
      <c r="C12" s="20" t="s">
        <v>426</v>
      </c>
      <c r="D12" s="20" t="s">
        <v>434</v>
      </c>
      <c r="E12" s="20" t="s">
        <v>442</v>
      </c>
      <c r="F12" s="88"/>
      <c r="G12" s="79">
        <v>108.67</v>
      </c>
      <c r="H12" s="23">
        <f t="shared" si="0"/>
        <v>0</v>
      </c>
    </row>
    <row r="13" spans="1:8" x14ac:dyDescent="0.25">
      <c r="A13" s="19" t="s">
        <v>59</v>
      </c>
      <c r="B13" s="20" t="s">
        <v>423</v>
      </c>
      <c r="C13" s="20" t="s">
        <v>426</v>
      </c>
      <c r="D13" s="20" t="s">
        <v>435</v>
      </c>
      <c r="E13" s="20" t="s">
        <v>442</v>
      </c>
      <c r="F13" s="88"/>
      <c r="G13" s="79">
        <v>84.02</v>
      </c>
      <c r="H13" s="23">
        <f t="shared" si="0"/>
        <v>0</v>
      </c>
    </row>
    <row r="14" spans="1:8" x14ac:dyDescent="0.25">
      <c r="A14" s="19" t="s">
        <v>60</v>
      </c>
      <c r="B14" s="20" t="s">
        <v>423</v>
      </c>
      <c r="C14" s="20" t="s">
        <v>426</v>
      </c>
      <c r="D14" s="20" t="s">
        <v>434</v>
      </c>
      <c r="E14" s="20" t="s">
        <v>443</v>
      </c>
      <c r="F14" s="88"/>
      <c r="G14" s="79">
        <v>106.45</v>
      </c>
      <c r="H14" s="23">
        <f t="shared" si="0"/>
        <v>0</v>
      </c>
    </row>
    <row r="15" spans="1:8" x14ac:dyDescent="0.25">
      <c r="A15" s="19" t="s">
        <v>61</v>
      </c>
      <c r="B15" s="20" t="s">
        <v>423</v>
      </c>
      <c r="C15" s="20" t="s">
        <v>426</v>
      </c>
      <c r="D15" s="20" t="s">
        <v>435</v>
      </c>
      <c r="E15" s="20" t="s">
        <v>443</v>
      </c>
      <c r="F15" s="88"/>
      <c r="G15" s="79">
        <v>89.88</v>
      </c>
      <c r="H15" s="23">
        <f t="shared" si="0"/>
        <v>0</v>
      </c>
    </row>
    <row r="16" spans="1:8" x14ac:dyDescent="0.25">
      <c r="A16" s="19" t="s">
        <v>62</v>
      </c>
      <c r="B16" s="20" t="s">
        <v>423</v>
      </c>
      <c r="C16" s="20" t="s">
        <v>426</v>
      </c>
      <c r="D16" s="20" t="s">
        <v>434</v>
      </c>
      <c r="E16" s="20" t="s">
        <v>444</v>
      </c>
      <c r="F16" s="88"/>
      <c r="G16" s="79">
        <v>81.069999999999993</v>
      </c>
      <c r="H16" s="23">
        <f t="shared" si="0"/>
        <v>0</v>
      </c>
    </row>
    <row r="17" spans="1:8" x14ac:dyDescent="0.25">
      <c r="A17" s="19" t="s">
        <v>63</v>
      </c>
      <c r="B17" s="20" t="s">
        <v>423</v>
      </c>
      <c r="C17" s="20" t="s">
        <v>426</v>
      </c>
      <c r="D17" s="20" t="s">
        <v>435</v>
      </c>
      <c r="E17" s="20" t="s">
        <v>444</v>
      </c>
      <c r="F17" s="88"/>
      <c r="G17" s="79">
        <v>68.31</v>
      </c>
      <c r="H17" s="23">
        <f t="shared" si="0"/>
        <v>0</v>
      </c>
    </row>
    <row r="18" spans="1:8" x14ac:dyDescent="0.25">
      <c r="A18" s="19" t="s">
        <v>64</v>
      </c>
      <c r="B18" s="20" t="s">
        <v>43</v>
      </c>
      <c r="C18" s="20" t="s">
        <v>426</v>
      </c>
      <c r="D18" s="20" t="s">
        <v>434</v>
      </c>
      <c r="E18" s="20" t="s">
        <v>437</v>
      </c>
      <c r="F18" s="88"/>
      <c r="G18" s="79">
        <v>71.86</v>
      </c>
      <c r="H18" s="23">
        <f t="shared" ref="H18:H33" si="1">G18*F18</f>
        <v>0</v>
      </c>
    </row>
    <row r="19" spans="1:8" x14ac:dyDescent="0.25">
      <c r="A19" s="19" t="s">
        <v>65</v>
      </c>
      <c r="B19" s="20" t="s">
        <v>43</v>
      </c>
      <c r="C19" s="20" t="s">
        <v>426</v>
      </c>
      <c r="D19" s="20" t="s">
        <v>435</v>
      </c>
      <c r="E19" s="20" t="s">
        <v>437</v>
      </c>
      <c r="F19" s="88"/>
      <c r="G19" s="79">
        <v>60.07</v>
      </c>
      <c r="H19" s="23">
        <f t="shared" si="1"/>
        <v>0</v>
      </c>
    </row>
    <row r="20" spans="1:8" x14ac:dyDescent="0.25">
      <c r="A20" s="19" t="s">
        <v>66</v>
      </c>
      <c r="B20" s="20" t="s">
        <v>43</v>
      </c>
      <c r="C20" s="20" t="s">
        <v>426</v>
      </c>
      <c r="D20" s="20" t="s">
        <v>434</v>
      </c>
      <c r="E20" s="20" t="s">
        <v>438</v>
      </c>
      <c r="F20" s="88"/>
      <c r="G20" s="79">
        <v>136.27000000000001</v>
      </c>
      <c r="H20" s="23">
        <f t="shared" si="1"/>
        <v>0</v>
      </c>
    </row>
    <row r="21" spans="1:8" x14ac:dyDescent="0.25">
      <c r="A21" s="19" t="s">
        <v>67</v>
      </c>
      <c r="B21" s="20" t="s">
        <v>43</v>
      </c>
      <c r="C21" s="20" t="s">
        <v>426</v>
      </c>
      <c r="D21" s="20" t="s">
        <v>435</v>
      </c>
      <c r="E21" s="20" t="s">
        <v>438</v>
      </c>
      <c r="F21" s="88"/>
      <c r="G21" s="79">
        <v>119.31</v>
      </c>
      <c r="H21" s="23">
        <f t="shared" si="1"/>
        <v>0</v>
      </c>
    </row>
    <row r="22" spans="1:8" x14ac:dyDescent="0.25">
      <c r="A22" s="19" t="s">
        <v>68</v>
      </c>
      <c r="B22" s="20" t="s">
        <v>43</v>
      </c>
      <c r="C22" s="20" t="s">
        <v>426</v>
      </c>
      <c r="D22" s="20" t="s">
        <v>434</v>
      </c>
      <c r="E22" s="20" t="s">
        <v>439</v>
      </c>
      <c r="F22" s="88"/>
      <c r="G22" s="79">
        <v>92.82</v>
      </c>
      <c r="H22" s="23">
        <f t="shared" si="1"/>
        <v>0</v>
      </c>
    </row>
    <row r="23" spans="1:8" x14ac:dyDescent="0.25">
      <c r="A23" s="19" t="s">
        <v>69</v>
      </c>
      <c r="B23" s="20" t="s">
        <v>43</v>
      </c>
      <c r="C23" s="20" t="s">
        <v>426</v>
      </c>
      <c r="D23" s="20" t="s">
        <v>435</v>
      </c>
      <c r="E23" s="20" t="s">
        <v>439</v>
      </c>
      <c r="F23" s="88"/>
      <c r="G23" s="79">
        <v>81.77</v>
      </c>
      <c r="H23" s="23">
        <f t="shared" si="1"/>
        <v>0</v>
      </c>
    </row>
    <row r="24" spans="1:8" x14ac:dyDescent="0.25">
      <c r="A24" s="19" t="s">
        <v>70</v>
      </c>
      <c r="B24" s="20" t="s">
        <v>43</v>
      </c>
      <c r="C24" s="20" t="s">
        <v>426</v>
      </c>
      <c r="D24" s="20" t="s">
        <v>434</v>
      </c>
      <c r="E24" s="20" t="s">
        <v>440</v>
      </c>
      <c r="F24" s="88"/>
      <c r="G24" s="79">
        <v>63.69</v>
      </c>
      <c r="H24" s="23">
        <f t="shared" si="1"/>
        <v>0</v>
      </c>
    </row>
    <row r="25" spans="1:8" x14ac:dyDescent="0.25">
      <c r="A25" s="19" t="s">
        <v>71</v>
      </c>
      <c r="B25" s="20" t="s">
        <v>43</v>
      </c>
      <c r="C25" s="20" t="s">
        <v>426</v>
      </c>
      <c r="D25" s="20" t="s">
        <v>435</v>
      </c>
      <c r="E25" s="20" t="s">
        <v>440</v>
      </c>
      <c r="F25" s="88"/>
      <c r="G25" s="79">
        <v>54.81</v>
      </c>
      <c r="H25" s="23">
        <f t="shared" si="1"/>
        <v>0</v>
      </c>
    </row>
    <row r="26" spans="1:8" x14ac:dyDescent="0.25">
      <c r="A26" s="19" t="s">
        <v>72</v>
      </c>
      <c r="B26" s="20" t="s">
        <v>43</v>
      </c>
      <c r="C26" s="20" t="s">
        <v>426</v>
      </c>
      <c r="D26" s="20" t="s">
        <v>434</v>
      </c>
      <c r="E26" s="20" t="s">
        <v>441</v>
      </c>
      <c r="F26" s="88"/>
      <c r="G26" s="79">
        <v>90.74</v>
      </c>
      <c r="H26" s="23">
        <f t="shared" si="1"/>
        <v>0</v>
      </c>
    </row>
    <row r="27" spans="1:8" x14ac:dyDescent="0.25">
      <c r="A27" s="19" t="s">
        <v>73</v>
      </c>
      <c r="B27" s="20" t="s">
        <v>43</v>
      </c>
      <c r="C27" s="20" t="s">
        <v>426</v>
      </c>
      <c r="D27" s="20" t="s">
        <v>435</v>
      </c>
      <c r="E27" s="20" t="s">
        <v>441</v>
      </c>
      <c r="F27" s="88"/>
      <c r="G27" s="79">
        <v>74.86</v>
      </c>
      <c r="H27" s="23">
        <f t="shared" si="1"/>
        <v>0</v>
      </c>
    </row>
    <row r="28" spans="1:8" x14ac:dyDescent="0.25">
      <c r="A28" s="19" t="s">
        <v>74</v>
      </c>
      <c r="B28" s="20" t="s">
        <v>43</v>
      </c>
      <c r="C28" s="20" t="s">
        <v>426</v>
      </c>
      <c r="D28" s="20" t="s">
        <v>434</v>
      </c>
      <c r="E28" s="20" t="s">
        <v>442</v>
      </c>
      <c r="F28" s="88"/>
      <c r="G28" s="79">
        <v>74.209999999999994</v>
      </c>
      <c r="H28" s="23">
        <f t="shared" si="1"/>
        <v>0</v>
      </c>
    </row>
    <row r="29" spans="1:8" x14ac:dyDescent="0.25">
      <c r="A29" s="19" t="s">
        <v>75</v>
      </c>
      <c r="B29" s="20" t="s">
        <v>43</v>
      </c>
      <c r="C29" s="20" t="s">
        <v>426</v>
      </c>
      <c r="D29" s="20" t="s">
        <v>435</v>
      </c>
      <c r="E29" s="20" t="s">
        <v>442</v>
      </c>
      <c r="F29" s="88"/>
      <c r="G29" s="79">
        <v>58.46</v>
      </c>
      <c r="H29" s="23">
        <f t="shared" si="1"/>
        <v>0</v>
      </c>
    </row>
    <row r="30" spans="1:8" x14ac:dyDescent="0.25">
      <c r="A30" s="19" t="s">
        <v>76</v>
      </c>
      <c r="B30" s="20" t="s">
        <v>43</v>
      </c>
      <c r="C30" s="20" t="s">
        <v>426</v>
      </c>
      <c r="D30" s="20" t="s">
        <v>434</v>
      </c>
      <c r="E30" s="20" t="s">
        <v>443</v>
      </c>
      <c r="F30" s="88"/>
      <c r="G30" s="79">
        <v>73.98</v>
      </c>
      <c r="H30" s="23">
        <f t="shared" si="1"/>
        <v>0</v>
      </c>
    </row>
    <row r="31" spans="1:8" x14ac:dyDescent="0.25">
      <c r="A31" s="19" t="s">
        <v>77</v>
      </c>
      <c r="B31" s="20" t="s">
        <v>43</v>
      </c>
      <c r="C31" s="20" t="s">
        <v>426</v>
      </c>
      <c r="D31" s="20" t="s">
        <v>435</v>
      </c>
      <c r="E31" s="20" t="s">
        <v>443</v>
      </c>
      <c r="F31" s="88"/>
      <c r="G31" s="79">
        <v>63.88</v>
      </c>
      <c r="H31" s="23">
        <f t="shared" si="1"/>
        <v>0</v>
      </c>
    </row>
    <row r="32" spans="1:8" x14ac:dyDescent="0.25">
      <c r="A32" s="19" t="s">
        <v>78</v>
      </c>
      <c r="B32" s="20" t="s">
        <v>43</v>
      </c>
      <c r="C32" s="20" t="s">
        <v>426</v>
      </c>
      <c r="D32" s="20" t="s">
        <v>434</v>
      </c>
      <c r="E32" s="20" t="s">
        <v>444</v>
      </c>
      <c r="F32" s="88"/>
      <c r="G32" s="79">
        <v>56.09</v>
      </c>
      <c r="H32" s="23">
        <f t="shared" si="1"/>
        <v>0</v>
      </c>
    </row>
    <row r="33" spans="1:8" x14ac:dyDescent="0.25">
      <c r="A33" s="19" t="s">
        <v>79</v>
      </c>
      <c r="B33" s="20" t="s">
        <v>43</v>
      </c>
      <c r="C33" s="20" t="s">
        <v>426</v>
      </c>
      <c r="D33" s="20" t="s">
        <v>435</v>
      </c>
      <c r="E33" s="20" t="s">
        <v>444</v>
      </c>
      <c r="F33" s="88"/>
      <c r="G33" s="79">
        <v>48.24</v>
      </c>
      <c r="H33" s="23">
        <f t="shared" si="1"/>
        <v>0</v>
      </c>
    </row>
    <row r="34" spans="1:8" x14ac:dyDescent="0.25">
      <c r="A34" s="19" t="s">
        <v>80</v>
      </c>
      <c r="B34" s="20" t="s">
        <v>423</v>
      </c>
      <c r="C34" s="20" t="s">
        <v>427</v>
      </c>
      <c r="D34" s="20" t="s">
        <v>434</v>
      </c>
      <c r="E34" s="20" t="s">
        <v>437</v>
      </c>
      <c r="F34" s="88"/>
      <c r="G34" s="79">
        <v>168</v>
      </c>
      <c r="H34" s="23">
        <f t="shared" ref="H34:H49" si="2">G34*F34</f>
        <v>0</v>
      </c>
    </row>
    <row r="35" spans="1:8" x14ac:dyDescent="0.25">
      <c r="A35" s="19" t="s">
        <v>81</v>
      </c>
      <c r="B35" s="20" t="s">
        <v>423</v>
      </c>
      <c r="C35" s="20" t="s">
        <v>427</v>
      </c>
      <c r="D35" s="20" t="s">
        <v>435</v>
      </c>
      <c r="E35" s="20" t="s">
        <v>437</v>
      </c>
      <c r="F35" s="88"/>
      <c r="G35" s="79">
        <v>139.76</v>
      </c>
      <c r="H35" s="23">
        <f t="shared" si="2"/>
        <v>0</v>
      </c>
    </row>
    <row r="36" spans="1:8" x14ac:dyDescent="0.25">
      <c r="A36" s="19" t="s">
        <v>82</v>
      </c>
      <c r="B36" s="20" t="s">
        <v>423</v>
      </c>
      <c r="C36" s="20" t="s">
        <v>427</v>
      </c>
      <c r="D36" s="20" t="s">
        <v>434</v>
      </c>
      <c r="E36" s="20" t="s">
        <v>438</v>
      </c>
      <c r="F36" s="88"/>
      <c r="G36" s="79">
        <v>314.86</v>
      </c>
      <c r="H36" s="23">
        <f t="shared" si="2"/>
        <v>0</v>
      </c>
    </row>
    <row r="37" spans="1:8" x14ac:dyDescent="0.25">
      <c r="A37" s="19" t="s">
        <v>83</v>
      </c>
      <c r="B37" s="20" t="s">
        <v>423</v>
      </c>
      <c r="C37" s="20" t="s">
        <v>427</v>
      </c>
      <c r="D37" s="20" t="s">
        <v>435</v>
      </c>
      <c r="E37" s="20" t="s">
        <v>438</v>
      </c>
      <c r="F37" s="88"/>
      <c r="G37" s="79">
        <v>274.24</v>
      </c>
      <c r="H37" s="23">
        <f t="shared" si="2"/>
        <v>0</v>
      </c>
    </row>
    <row r="38" spans="1:8" x14ac:dyDescent="0.25">
      <c r="A38" s="19" t="s">
        <v>84</v>
      </c>
      <c r="B38" s="20" t="s">
        <v>423</v>
      </c>
      <c r="C38" s="20" t="s">
        <v>427</v>
      </c>
      <c r="D38" s="20" t="s">
        <v>434</v>
      </c>
      <c r="E38" s="20" t="s">
        <v>439</v>
      </c>
      <c r="F38" s="88"/>
      <c r="G38" s="79">
        <v>218.6</v>
      </c>
      <c r="H38" s="23">
        <f t="shared" si="2"/>
        <v>0</v>
      </c>
    </row>
    <row r="39" spans="1:8" x14ac:dyDescent="0.25">
      <c r="A39" s="19" t="s">
        <v>85</v>
      </c>
      <c r="B39" s="20" t="s">
        <v>423</v>
      </c>
      <c r="C39" s="20" t="s">
        <v>427</v>
      </c>
      <c r="D39" s="20" t="s">
        <v>435</v>
      </c>
      <c r="E39" s="20" t="s">
        <v>439</v>
      </c>
      <c r="F39" s="88"/>
      <c r="G39" s="79">
        <v>191.61</v>
      </c>
      <c r="H39" s="23">
        <f t="shared" si="2"/>
        <v>0</v>
      </c>
    </row>
    <row r="40" spans="1:8" x14ac:dyDescent="0.25">
      <c r="A40" s="19" t="s">
        <v>86</v>
      </c>
      <c r="B40" s="20" t="s">
        <v>423</v>
      </c>
      <c r="C40" s="20" t="s">
        <v>427</v>
      </c>
      <c r="D40" s="20" t="s">
        <v>434</v>
      </c>
      <c r="E40" s="20" t="s">
        <v>440</v>
      </c>
      <c r="F40" s="88"/>
      <c r="G40" s="79">
        <v>146.79</v>
      </c>
      <c r="H40" s="23">
        <f t="shared" si="2"/>
        <v>0</v>
      </c>
    </row>
    <row r="41" spans="1:8" x14ac:dyDescent="0.25">
      <c r="A41" s="19" t="s">
        <v>87</v>
      </c>
      <c r="B41" s="20" t="s">
        <v>423</v>
      </c>
      <c r="C41" s="20" t="s">
        <v>427</v>
      </c>
      <c r="D41" s="20" t="s">
        <v>435</v>
      </c>
      <c r="E41" s="20" t="s">
        <v>440</v>
      </c>
      <c r="F41" s="88"/>
      <c r="G41" s="79">
        <v>125.62</v>
      </c>
      <c r="H41" s="23">
        <f t="shared" si="2"/>
        <v>0</v>
      </c>
    </row>
    <row r="42" spans="1:8" x14ac:dyDescent="0.25">
      <c r="A42" s="19" t="s">
        <v>88</v>
      </c>
      <c r="B42" s="20" t="s">
        <v>423</v>
      </c>
      <c r="C42" s="20" t="s">
        <v>427</v>
      </c>
      <c r="D42" s="20" t="s">
        <v>434</v>
      </c>
      <c r="E42" s="20" t="s">
        <v>441</v>
      </c>
      <c r="F42" s="88"/>
      <c r="G42" s="79">
        <v>209.64</v>
      </c>
      <c r="H42" s="23">
        <f t="shared" si="2"/>
        <v>0</v>
      </c>
    </row>
    <row r="43" spans="1:8" x14ac:dyDescent="0.25">
      <c r="A43" s="19" t="s">
        <v>89</v>
      </c>
      <c r="B43" s="20" t="s">
        <v>423</v>
      </c>
      <c r="C43" s="20" t="s">
        <v>427</v>
      </c>
      <c r="D43" s="20" t="s">
        <v>435</v>
      </c>
      <c r="E43" s="20" t="s">
        <v>441</v>
      </c>
      <c r="F43" s="88"/>
      <c r="G43" s="79">
        <v>172.06</v>
      </c>
      <c r="H43" s="23">
        <f t="shared" si="2"/>
        <v>0</v>
      </c>
    </row>
    <row r="44" spans="1:8" x14ac:dyDescent="0.25">
      <c r="A44" s="19" t="s">
        <v>90</v>
      </c>
      <c r="B44" s="20" t="s">
        <v>423</v>
      </c>
      <c r="C44" s="20" t="s">
        <v>427</v>
      </c>
      <c r="D44" s="20" t="s">
        <v>434</v>
      </c>
      <c r="E44" s="20" t="s">
        <v>442</v>
      </c>
      <c r="F44" s="88"/>
      <c r="G44" s="79">
        <v>173.58</v>
      </c>
      <c r="H44" s="23">
        <f t="shared" si="2"/>
        <v>0</v>
      </c>
    </row>
    <row r="45" spans="1:8" x14ac:dyDescent="0.25">
      <c r="A45" s="19" t="s">
        <v>91</v>
      </c>
      <c r="B45" s="20" t="s">
        <v>423</v>
      </c>
      <c r="C45" s="20" t="s">
        <v>427</v>
      </c>
      <c r="D45" s="20" t="s">
        <v>435</v>
      </c>
      <c r="E45" s="20" t="s">
        <v>442</v>
      </c>
      <c r="F45" s="88"/>
      <c r="G45" s="79">
        <v>136.03</v>
      </c>
      <c r="H45" s="23">
        <f t="shared" si="2"/>
        <v>0</v>
      </c>
    </row>
    <row r="46" spans="1:8" x14ac:dyDescent="0.25">
      <c r="A46" s="19" t="s">
        <v>92</v>
      </c>
      <c r="B46" s="20" t="s">
        <v>423</v>
      </c>
      <c r="C46" s="20" t="s">
        <v>427</v>
      </c>
      <c r="D46" s="20" t="s">
        <v>434</v>
      </c>
      <c r="E46" s="20" t="s">
        <v>443</v>
      </c>
      <c r="F46" s="88"/>
      <c r="G46" s="79">
        <v>174.32</v>
      </c>
      <c r="H46" s="23">
        <f t="shared" si="2"/>
        <v>0</v>
      </c>
    </row>
    <row r="47" spans="1:8" x14ac:dyDescent="0.25">
      <c r="A47" s="19" t="s">
        <v>93</v>
      </c>
      <c r="B47" s="20" t="s">
        <v>423</v>
      </c>
      <c r="C47" s="20" t="s">
        <v>427</v>
      </c>
      <c r="D47" s="20" t="s">
        <v>435</v>
      </c>
      <c r="E47" s="20" t="s">
        <v>443</v>
      </c>
      <c r="F47" s="88"/>
      <c r="G47" s="79">
        <v>149.56</v>
      </c>
      <c r="H47" s="23">
        <f t="shared" si="2"/>
        <v>0</v>
      </c>
    </row>
    <row r="48" spans="1:8" x14ac:dyDescent="0.25">
      <c r="A48" s="19" t="s">
        <v>94</v>
      </c>
      <c r="B48" s="20" t="s">
        <v>423</v>
      </c>
      <c r="C48" s="20" t="s">
        <v>427</v>
      </c>
      <c r="D48" s="20" t="s">
        <v>434</v>
      </c>
      <c r="E48" s="20" t="s">
        <v>444</v>
      </c>
      <c r="F48" s="88"/>
      <c r="G48" s="79">
        <v>130.77000000000001</v>
      </c>
      <c r="H48" s="23">
        <f t="shared" si="2"/>
        <v>0</v>
      </c>
    </row>
    <row r="49" spans="1:8" x14ac:dyDescent="0.25">
      <c r="A49" s="19" t="s">
        <v>95</v>
      </c>
      <c r="B49" s="20" t="s">
        <v>423</v>
      </c>
      <c r="C49" s="20" t="s">
        <v>427</v>
      </c>
      <c r="D49" s="20" t="s">
        <v>435</v>
      </c>
      <c r="E49" s="20" t="s">
        <v>444</v>
      </c>
      <c r="F49" s="88"/>
      <c r="G49" s="79">
        <v>111.81</v>
      </c>
      <c r="H49" s="23">
        <f t="shared" si="2"/>
        <v>0</v>
      </c>
    </row>
    <row r="50" spans="1:8" x14ac:dyDescent="0.25">
      <c r="A50" s="19" t="s">
        <v>96</v>
      </c>
      <c r="B50" s="20" t="s">
        <v>43</v>
      </c>
      <c r="C50" s="20" t="s">
        <v>427</v>
      </c>
      <c r="D50" s="20" t="s">
        <v>434</v>
      </c>
      <c r="E50" s="20" t="s">
        <v>437</v>
      </c>
      <c r="F50" s="88"/>
      <c r="G50" s="79">
        <v>117.19</v>
      </c>
      <c r="H50" s="23">
        <f t="shared" ref="H50:H65" si="3">G50*F50</f>
        <v>0</v>
      </c>
    </row>
    <row r="51" spans="1:8" x14ac:dyDescent="0.25">
      <c r="A51" s="19" t="s">
        <v>97</v>
      </c>
      <c r="B51" s="20" t="s">
        <v>43</v>
      </c>
      <c r="C51" s="20" t="s">
        <v>427</v>
      </c>
      <c r="D51" s="20" t="s">
        <v>435</v>
      </c>
      <c r="E51" s="20" t="s">
        <v>437</v>
      </c>
      <c r="F51" s="88"/>
      <c r="G51" s="79">
        <v>99.51</v>
      </c>
      <c r="H51" s="23">
        <f t="shared" si="3"/>
        <v>0</v>
      </c>
    </row>
    <row r="52" spans="1:8" x14ac:dyDescent="0.25">
      <c r="A52" s="19" t="s">
        <v>98</v>
      </c>
      <c r="B52" s="20" t="s">
        <v>43</v>
      </c>
      <c r="C52" s="20" t="s">
        <v>427</v>
      </c>
      <c r="D52" s="20" t="s">
        <v>434</v>
      </c>
      <c r="E52" s="20" t="s">
        <v>438</v>
      </c>
      <c r="F52" s="88"/>
      <c r="G52" s="79">
        <v>218.87</v>
      </c>
      <c r="H52" s="23">
        <f t="shared" si="3"/>
        <v>0</v>
      </c>
    </row>
    <row r="53" spans="1:8" x14ac:dyDescent="0.25">
      <c r="A53" s="19" t="s">
        <v>99</v>
      </c>
      <c r="B53" s="20" t="s">
        <v>43</v>
      </c>
      <c r="C53" s="20" t="s">
        <v>427</v>
      </c>
      <c r="D53" s="20" t="s">
        <v>435</v>
      </c>
      <c r="E53" s="20" t="s">
        <v>438</v>
      </c>
      <c r="F53" s="88"/>
      <c r="G53" s="79">
        <v>194.28</v>
      </c>
      <c r="H53" s="23">
        <f t="shared" si="3"/>
        <v>0</v>
      </c>
    </row>
    <row r="54" spans="1:8" x14ac:dyDescent="0.25">
      <c r="A54" s="19" t="s">
        <v>100</v>
      </c>
      <c r="B54" s="20" t="s">
        <v>43</v>
      </c>
      <c r="C54" s="20" t="s">
        <v>427</v>
      </c>
      <c r="D54" s="20" t="s">
        <v>434</v>
      </c>
      <c r="E54" s="20" t="s">
        <v>439</v>
      </c>
      <c r="F54" s="88"/>
      <c r="G54" s="79">
        <v>152.72999999999999</v>
      </c>
      <c r="H54" s="23">
        <f t="shared" si="3"/>
        <v>0</v>
      </c>
    </row>
    <row r="55" spans="1:8" x14ac:dyDescent="0.25">
      <c r="A55" s="19" t="s">
        <v>101</v>
      </c>
      <c r="B55" s="20" t="s">
        <v>43</v>
      </c>
      <c r="C55" s="20" t="s">
        <v>427</v>
      </c>
      <c r="D55" s="20" t="s">
        <v>435</v>
      </c>
      <c r="E55" s="20" t="s">
        <v>439</v>
      </c>
      <c r="F55" s="88"/>
      <c r="G55" s="79">
        <v>136.78</v>
      </c>
      <c r="H55" s="23">
        <f t="shared" si="3"/>
        <v>0</v>
      </c>
    </row>
    <row r="56" spans="1:8" x14ac:dyDescent="0.25">
      <c r="A56" s="19" t="s">
        <v>102</v>
      </c>
      <c r="B56" s="20" t="s">
        <v>43</v>
      </c>
      <c r="C56" s="20" t="s">
        <v>427</v>
      </c>
      <c r="D56" s="20" t="s">
        <v>434</v>
      </c>
      <c r="E56" s="20" t="s">
        <v>440</v>
      </c>
      <c r="F56" s="88"/>
      <c r="G56" s="79">
        <v>102.87</v>
      </c>
      <c r="H56" s="23">
        <f t="shared" si="3"/>
        <v>0</v>
      </c>
    </row>
    <row r="57" spans="1:8" x14ac:dyDescent="0.25">
      <c r="A57" s="19" t="s">
        <v>103</v>
      </c>
      <c r="B57" s="20" t="s">
        <v>43</v>
      </c>
      <c r="C57" s="20" t="s">
        <v>427</v>
      </c>
      <c r="D57" s="20" t="s">
        <v>435</v>
      </c>
      <c r="E57" s="20" t="s">
        <v>440</v>
      </c>
      <c r="F57" s="88"/>
      <c r="G57" s="79">
        <v>89.79</v>
      </c>
      <c r="H57" s="23">
        <f t="shared" si="3"/>
        <v>0</v>
      </c>
    </row>
    <row r="58" spans="1:8" x14ac:dyDescent="0.25">
      <c r="A58" s="19" t="s">
        <v>104</v>
      </c>
      <c r="B58" s="20" t="s">
        <v>43</v>
      </c>
      <c r="C58" s="20" t="s">
        <v>427</v>
      </c>
      <c r="D58" s="20" t="s">
        <v>434</v>
      </c>
      <c r="E58" s="20" t="s">
        <v>441</v>
      </c>
      <c r="F58" s="88"/>
      <c r="G58" s="79">
        <v>145.88999999999999</v>
      </c>
      <c r="H58" s="23">
        <f t="shared" si="3"/>
        <v>0</v>
      </c>
    </row>
    <row r="59" spans="1:8" x14ac:dyDescent="0.25">
      <c r="A59" s="19" t="s">
        <v>105</v>
      </c>
      <c r="B59" s="20" t="s">
        <v>43</v>
      </c>
      <c r="C59" s="20" t="s">
        <v>427</v>
      </c>
      <c r="D59" s="20" t="s">
        <v>435</v>
      </c>
      <c r="E59" s="20" t="s">
        <v>441</v>
      </c>
      <c r="F59" s="88"/>
      <c r="G59" s="79">
        <v>122.04</v>
      </c>
      <c r="H59" s="23">
        <f t="shared" si="3"/>
        <v>0</v>
      </c>
    </row>
    <row r="60" spans="1:8" x14ac:dyDescent="0.25">
      <c r="A60" s="19" t="s">
        <v>106</v>
      </c>
      <c r="B60" s="20" t="s">
        <v>43</v>
      </c>
      <c r="C60" s="20" t="s">
        <v>427</v>
      </c>
      <c r="D60" s="20" t="s">
        <v>434</v>
      </c>
      <c r="E60" s="20" t="s">
        <v>442</v>
      </c>
      <c r="F60" s="88"/>
      <c r="G60" s="79">
        <v>121.57</v>
      </c>
      <c r="H60" s="23">
        <f t="shared" si="3"/>
        <v>0</v>
      </c>
    </row>
    <row r="61" spans="1:8" x14ac:dyDescent="0.25">
      <c r="A61" s="19" t="s">
        <v>107</v>
      </c>
      <c r="B61" s="20" t="s">
        <v>43</v>
      </c>
      <c r="C61" s="20" t="s">
        <v>427</v>
      </c>
      <c r="D61" s="20" t="s">
        <v>435</v>
      </c>
      <c r="E61" s="20" t="s">
        <v>442</v>
      </c>
      <c r="F61" s="88"/>
      <c r="G61" s="79">
        <v>97.31</v>
      </c>
      <c r="H61" s="23">
        <f t="shared" si="3"/>
        <v>0</v>
      </c>
    </row>
    <row r="62" spans="1:8" x14ac:dyDescent="0.25">
      <c r="A62" s="19" t="s">
        <v>108</v>
      </c>
      <c r="B62" s="20" t="s">
        <v>43</v>
      </c>
      <c r="C62" s="20" t="s">
        <v>427</v>
      </c>
      <c r="D62" s="20" t="s">
        <v>434</v>
      </c>
      <c r="E62" s="20" t="s">
        <v>443</v>
      </c>
      <c r="F62" s="88"/>
      <c r="G62" s="79">
        <v>124.31</v>
      </c>
      <c r="H62" s="23">
        <f t="shared" si="3"/>
        <v>0</v>
      </c>
    </row>
    <row r="63" spans="1:8" x14ac:dyDescent="0.25">
      <c r="A63" s="19" t="s">
        <v>109</v>
      </c>
      <c r="B63" s="20" t="s">
        <v>43</v>
      </c>
      <c r="C63" s="20" t="s">
        <v>427</v>
      </c>
      <c r="D63" s="20" t="s">
        <v>435</v>
      </c>
      <c r="E63" s="20" t="s">
        <v>443</v>
      </c>
      <c r="F63" s="88"/>
      <c r="G63" s="79">
        <v>109.27</v>
      </c>
      <c r="H63" s="23">
        <f t="shared" si="3"/>
        <v>0</v>
      </c>
    </row>
    <row r="64" spans="1:8" x14ac:dyDescent="0.25">
      <c r="A64" s="19" t="s">
        <v>110</v>
      </c>
      <c r="B64" s="20" t="s">
        <v>43</v>
      </c>
      <c r="C64" s="20" t="s">
        <v>427</v>
      </c>
      <c r="D64" s="20" t="s">
        <v>434</v>
      </c>
      <c r="E64" s="20" t="s">
        <v>444</v>
      </c>
      <c r="F64" s="88"/>
      <c r="G64" s="79">
        <v>92.95</v>
      </c>
      <c r="H64" s="23">
        <f t="shared" si="3"/>
        <v>0</v>
      </c>
    </row>
    <row r="65" spans="1:8" x14ac:dyDescent="0.25">
      <c r="A65" s="19" t="s">
        <v>111</v>
      </c>
      <c r="B65" s="20" t="s">
        <v>43</v>
      </c>
      <c r="C65" s="20" t="s">
        <v>427</v>
      </c>
      <c r="D65" s="20" t="s">
        <v>435</v>
      </c>
      <c r="E65" s="20" t="s">
        <v>444</v>
      </c>
      <c r="F65" s="88"/>
      <c r="G65" s="79">
        <v>81.290000000000006</v>
      </c>
      <c r="H65" s="23">
        <f t="shared" si="3"/>
        <v>0</v>
      </c>
    </row>
    <row r="66" spans="1:8" x14ac:dyDescent="0.25">
      <c r="A66" s="19" t="s">
        <v>112</v>
      </c>
      <c r="B66" s="20" t="s">
        <v>423</v>
      </c>
      <c r="C66" s="20" t="s">
        <v>428</v>
      </c>
      <c r="D66" s="20" t="s">
        <v>434</v>
      </c>
      <c r="E66" s="20" t="s">
        <v>437</v>
      </c>
      <c r="F66" s="88"/>
      <c r="G66" s="79">
        <v>264.04000000000002</v>
      </c>
      <c r="H66" s="23">
        <f t="shared" ref="H66:H81" si="4">G66*F66</f>
        <v>0</v>
      </c>
    </row>
    <row r="67" spans="1:8" x14ac:dyDescent="0.25">
      <c r="A67" s="19" t="s">
        <v>113</v>
      </c>
      <c r="B67" s="20" t="s">
        <v>423</v>
      </c>
      <c r="C67" s="20" t="s">
        <v>428</v>
      </c>
      <c r="D67" s="20" t="s">
        <v>435</v>
      </c>
      <c r="E67" s="20" t="s">
        <v>437</v>
      </c>
      <c r="F67" s="88"/>
      <c r="G67" s="79">
        <v>223.71</v>
      </c>
      <c r="H67" s="23">
        <f t="shared" si="4"/>
        <v>0</v>
      </c>
    </row>
    <row r="68" spans="1:8" x14ac:dyDescent="0.25">
      <c r="A68" s="19" t="s">
        <v>114</v>
      </c>
      <c r="B68" s="20" t="s">
        <v>423</v>
      </c>
      <c r="C68" s="20" t="s">
        <v>428</v>
      </c>
      <c r="D68" s="20" t="s">
        <v>434</v>
      </c>
      <c r="E68" s="20" t="s">
        <v>438</v>
      </c>
      <c r="F68" s="88"/>
      <c r="G68" s="79">
        <v>472.03</v>
      </c>
      <c r="H68" s="23">
        <f t="shared" si="4"/>
        <v>0</v>
      </c>
    </row>
    <row r="69" spans="1:8" x14ac:dyDescent="0.25">
      <c r="A69" s="19" t="s">
        <v>115</v>
      </c>
      <c r="B69" s="20" t="s">
        <v>423</v>
      </c>
      <c r="C69" s="20" t="s">
        <v>428</v>
      </c>
      <c r="D69" s="20" t="s">
        <v>435</v>
      </c>
      <c r="E69" s="20" t="s">
        <v>438</v>
      </c>
      <c r="F69" s="88"/>
      <c r="G69" s="79">
        <v>416.9</v>
      </c>
      <c r="H69" s="23">
        <f t="shared" si="4"/>
        <v>0</v>
      </c>
    </row>
    <row r="70" spans="1:8" x14ac:dyDescent="0.25">
      <c r="A70" s="19" t="s">
        <v>116</v>
      </c>
      <c r="B70" s="20" t="s">
        <v>423</v>
      </c>
      <c r="C70" s="20" t="s">
        <v>428</v>
      </c>
      <c r="D70" s="20" t="s">
        <v>434</v>
      </c>
      <c r="E70" s="20" t="s">
        <v>439</v>
      </c>
      <c r="F70" s="88"/>
      <c r="G70" s="79">
        <v>354.26</v>
      </c>
      <c r="H70" s="23">
        <f t="shared" si="4"/>
        <v>0</v>
      </c>
    </row>
    <row r="71" spans="1:8" x14ac:dyDescent="0.25">
      <c r="A71" s="19" t="s">
        <v>117</v>
      </c>
      <c r="B71" s="20" t="s">
        <v>423</v>
      </c>
      <c r="C71" s="20" t="s">
        <v>428</v>
      </c>
      <c r="D71" s="20" t="s">
        <v>435</v>
      </c>
      <c r="E71" s="20" t="s">
        <v>439</v>
      </c>
      <c r="F71" s="88"/>
      <c r="G71" s="79">
        <v>316.98</v>
      </c>
      <c r="H71" s="23">
        <f t="shared" si="4"/>
        <v>0</v>
      </c>
    </row>
    <row r="72" spans="1:8" x14ac:dyDescent="0.25">
      <c r="A72" s="19" t="s">
        <v>118</v>
      </c>
      <c r="B72" s="20" t="s">
        <v>423</v>
      </c>
      <c r="C72" s="20" t="s">
        <v>428</v>
      </c>
      <c r="D72" s="20" t="s">
        <v>434</v>
      </c>
      <c r="E72" s="20" t="s">
        <v>440</v>
      </c>
      <c r="F72" s="88"/>
      <c r="G72" s="79">
        <v>221.16</v>
      </c>
      <c r="H72" s="23">
        <f t="shared" si="4"/>
        <v>0</v>
      </c>
    </row>
    <row r="73" spans="1:8" x14ac:dyDescent="0.25">
      <c r="A73" s="19" t="s">
        <v>119</v>
      </c>
      <c r="B73" s="20" t="s">
        <v>423</v>
      </c>
      <c r="C73" s="20" t="s">
        <v>428</v>
      </c>
      <c r="D73" s="20" t="s">
        <v>435</v>
      </c>
      <c r="E73" s="20" t="s">
        <v>440</v>
      </c>
      <c r="F73" s="88"/>
      <c r="G73" s="79">
        <v>192</v>
      </c>
      <c r="H73" s="23">
        <f t="shared" si="4"/>
        <v>0</v>
      </c>
    </row>
    <row r="74" spans="1:8" x14ac:dyDescent="0.25">
      <c r="A74" s="19" t="s">
        <v>120</v>
      </c>
      <c r="B74" s="20" t="s">
        <v>423</v>
      </c>
      <c r="C74" s="20" t="s">
        <v>428</v>
      </c>
      <c r="D74" s="20" t="s">
        <v>434</v>
      </c>
      <c r="E74" s="20" t="s">
        <v>441</v>
      </c>
      <c r="F74" s="88"/>
      <c r="G74" s="79">
        <v>314.75</v>
      </c>
      <c r="H74" s="23">
        <f t="shared" si="4"/>
        <v>0</v>
      </c>
    </row>
    <row r="75" spans="1:8" x14ac:dyDescent="0.25">
      <c r="A75" s="19" t="s">
        <v>121</v>
      </c>
      <c r="B75" s="20" t="s">
        <v>423</v>
      </c>
      <c r="C75" s="20" t="s">
        <v>428</v>
      </c>
      <c r="D75" s="20" t="s">
        <v>435</v>
      </c>
      <c r="E75" s="20" t="s">
        <v>441</v>
      </c>
      <c r="F75" s="88"/>
      <c r="G75" s="79">
        <v>261.98</v>
      </c>
      <c r="H75" s="23">
        <f t="shared" si="4"/>
        <v>0</v>
      </c>
    </row>
    <row r="76" spans="1:8" x14ac:dyDescent="0.25">
      <c r="A76" s="19" t="s">
        <v>122</v>
      </c>
      <c r="B76" s="20" t="s">
        <v>423</v>
      </c>
      <c r="C76" s="20" t="s">
        <v>428</v>
      </c>
      <c r="D76" s="20" t="s">
        <v>434</v>
      </c>
      <c r="E76" s="20" t="s">
        <v>442</v>
      </c>
      <c r="F76" s="88"/>
      <c r="G76" s="79">
        <v>275.16000000000003</v>
      </c>
      <c r="H76" s="23">
        <f t="shared" si="4"/>
        <v>0</v>
      </c>
    </row>
    <row r="77" spans="1:8" x14ac:dyDescent="0.25">
      <c r="A77" s="19" t="s">
        <v>123</v>
      </c>
      <c r="B77" s="20" t="s">
        <v>423</v>
      </c>
      <c r="C77" s="20" t="s">
        <v>428</v>
      </c>
      <c r="D77" s="20" t="s">
        <v>435</v>
      </c>
      <c r="E77" s="20" t="s">
        <v>442</v>
      </c>
      <c r="F77" s="88"/>
      <c r="G77" s="79">
        <v>219.76</v>
      </c>
      <c r="H77" s="23">
        <f t="shared" si="4"/>
        <v>0</v>
      </c>
    </row>
    <row r="78" spans="1:8" x14ac:dyDescent="0.25">
      <c r="A78" s="19" t="s">
        <v>124</v>
      </c>
      <c r="B78" s="20" t="s">
        <v>423</v>
      </c>
      <c r="C78" s="20" t="s">
        <v>428</v>
      </c>
      <c r="D78" s="20" t="s">
        <v>434</v>
      </c>
      <c r="E78" s="20" t="s">
        <v>443</v>
      </c>
      <c r="F78" s="88"/>
      <c r="G78" s="79">
        <v>294.41000000000003</v>
      </c>
      <c r="H78" s="23">
        <f t="shared" si="4"/>
        <v>0</v>
      </c>
    </row>
    <row r="79" spans="1:8" x14ac:dyDescent="0.25">
      <c r="A79" s="19" t="s">
        <v>125</v>
      </c>
      <c r="B79" s="20" t="s">
        <v>423</v>
      </c>
      <c r="C79" s="20" t="s">
        <v>428</v>
      </c>
      <c r="D79" s="20" t="s">
        <v>435</v>
      </c>
      <c r="E79" s="20" t="s">
        <v>443</v>
      </c>
      <c r="F79" s="88"/>
      <c r="G79" s="79">
        <v>258.29000000000002</v>
      </c>
      <c r="H79" s="23">
        <f t="shared" si="4"/>
        <v>0</v>
      </c>
    </row>
    <row r="80" spans="1:8" x14ac:dyDescent="0.25">
      <c r="A80" s="19" t="s">
        <v>126</v>
      </c>
      <c r="B80" s="20" t="s">
        <v>423</v>
      </c>
      <c r="C80" s="20" t="s">
        <v>428</v>
      </c>
      <c r="D80" s="20" t="s">
        <v>434</v>
      </c>
      <c r="E80" s="20" t="s">
        <v>444</v>
      </c>
      <c r="F80" s="88"/>
      <c r="G80" s="79">
        <v>210.29</v>
      </c>
      <c r="H80" s="23">
        <f t="shared" si="4"/>
        <v>0</v>
      </c>
    </row>
    <row r="81" spans="1:8" x14ac:dyDescent="0.25">
      <c r="A81" s="19" t="s">
        <v>127</v>
      </c>
      <c r="B81" s="20" t="s">
        <v>423</v>
      </c>
      <c r="C81" s="20" t="s">
        <v>428</v>
      </c>
      <c r="D81" s="20" t="s">
        <v>435</v>
      </c>
      <c r="E81" s="20" t="s">
        <v>444</v>
      </c>
      <c r="F81" s="88"/>
      <c r="G81" s="79">
        <v>183.36</v>
      </c>
      <c r="H81" s="23">
        <f t="shared" si="4"/>
        <v>0</v>
      </c>
    </row>
    <row r="82" spans="1:8" x14ac:dyDescent="0.25">
      <c r="A82" s="19" t="s">
        <v>128</v>
      </c>
      <c r="B82" s="20" t="s">
        <v>43</v>
      </c>
      <c r="C82" s="20" t="s">
        <v>428</v>
      </c>
      <c r="D82" s="20" t="s">
        <v>434</v>
      </c>
      <c r="E82" s="20" t="s">
        <v>437</v>
      </c>
      <c r="F82" s="88"/>
      <c r="G82" s="79">
        <v>187.98</v>
      </c>
      <c r="H82" s="23">
        <f t="shared" ref="H82:H97" si="5">G82*F82</f>
        <v>0</v>
      </c>
    </row>
    <row r="83" spans="1:8" x14ac:dyDescent="0.25">
      <c r="A83" s="19" t="s">
        <v>129</v>
      </c>
      <c r="B83" s="20" t="s">
        <v>43</v>
      </c>
      <c r="C83" s="20" t="s">
        <v>428</v>
      </c>
      <c r="D83" s="20" t="s">
        <v>435</v>
      </c>
      <c r="E83" s="20" t="s">
        <v>437</v>
      </c>
      <c r="F83" s="88"/>
      <c r="G83" s="79">
        <v>162.63</v>
      </c>
      <c r="H83" s="23">
        <f t="shared" si="5"/>
        <v>0</v>
      </c>
    </row>
    <row r="84" spans="1:8" x14ac:dyDescent="0.25">
      <c r="A84" s="19" t="s">
        <v>130</v>
      </c>
      <c r="B84" s="20" t="s">
        <v>43</v>
      </c>
      <c r="C84" s="20" t="s">
        <v>428</v>
      </c>
      <c r="D84" s="20" t="s">
        <v>434</v>
      </c>
      <c r="E84" s="20" t="s">
        <v>438</v>
      </c>
      <c r="F84" s="88"/>
      <c r="G84" s="79">
        <v>336.94</v>
      </c>
      <c r="H84" s="23">
        <f t="shared" si="5"/>
        <v>0</v>
      </c>
    </row>
    <row r="85" spans="1:8" x14ac:dyDescent="0.25">
      <c r="A85" s="19" t="s">
        <v>131</v>
      </c>
      <c r="B85" s="20" t="s">
        <v>43</v>
      </c>
      <c r="C85" s="20" t="s">
        <v>428</v>
      </c>
      <c r="D85" s="20" t="s">
        <v>435</v>
      </c>
      <c r="E85" s="20" t="s">
        <v>438</v>
      </c>
      <c r="F85" s="88"/>
      <c r="G85" s="79">
        <v>303.77</v>
      </c>
      <c r="H85" s="23">
        <f t="shared" si="5"/>
        <v>0</v>
      </c>
    </row>
    <row r="86" spans="1:8" x14ac:dyDescent="0.25">
      <c r="A86" s="19" t="s">
        <v>132</v>
      </c>
      <c r="B86" s="20" t="s">
        <v>43</v>
      </c>
      <c r="C86" s="20" t="s">
        <v>428</v>
      </c>
      <c r="D86" s="20" t="s">
        <v>434</v>
      </c>
      <c r="E86" s="20" t="s">
        <v>439</v>
      </c>
      <c r="F86" s="88"/>
      <c r="G86" s="79">
        <v>251.62</v>
      </c>
      <c r="H86" s="23">
        <f t="shared" si="5"/>
        <v>0</v>
      </c>
    </row>
    <row r="87" spans="1:8" x14ac:dyDescent="0.25">
      <c r="A87" s="19" t="s">
        <v>133</v>
      </c>
      <c r="B87" s="20" t="s">
        <v>43</v>
      </c>
      <c r="C87" s="20" t="s">
        <v>428</v>
      </c>
      <c r="D87" s="20" t="s">
        <v>435</v>
      </c>
      <c r="E87" s="20" t="s">
        <v>439</v>
      </c>
      <c r="F87" s="88"/>
      <c r="G87" s="79">
        <v>229.91</v>
      </c>
      <c r="H87" s="23">
        <f t="shared" si="5"/>
        <v>0</v>
      </c>
    </row>
    <row r="88" spans="1:8" x14ac:dyDescent="0.25">
      <c r="A88" s="19" t="s">
        <v>134</v>
      </c>
      <c r="B88" s="20" t="s">
        <v>43</v>
      </c>
      <c r="C88" s="20" t="s">
        <v>428</v>
      </c>
      <c r="D88" s="20" t="s">
        <v>434</v>
      </c>
      <c r="E88" s="20" t="s">
        <v>440</v>
      </c>
      <c r="F88" s="88"/>
      <c r="G88" s="79">
        <v>159.31</v>
      </c>
      <c r="H88" s="23">
        <f t="shared" si="5"/>
        <v>0</v>
      </c>
    </row>
    <row r="89" spans="1:8" x14ac:dyDescent="0.25">
      <c r="A89" s="19" t="s">
        <v>135</v>
      </c>
      <c r="B89" s="20" t="s">
        <v>43</v>
      </c>
      <c r="C89" s="20" t="s">
        <v>428</v>
      </c>
      <c r="D89" s="20" t="s">
        <v>435</v>
      </c>
      <c r="E89" s="20" t="s">
        <v>440</v>
      </c>
      <c r="F89" s="88"/>
      <c r="G89" s="79">
        <v>141.27000000000001</v>
      </c>
      <c r="H89" s="23">
        <f t="shared" si="5"/>
        <v>0</v>
      </c>
    </row>
    <row r="90" spans="1:8" x14ac:dyDescent="0.25">
      <c r="A90" s="19" t="s">
        <v>136</v>
      </c>
      <c r="B90" s="20" t="s">
        <v>43</v>
      </c>
      <c r="C90" s="20" t="s">
        <v>428</v>
      </c>
      <c r="D90" s="20" t="s">
        <v>434</v>
      </c>
      <c r="E90" s="20" t="s">
        <v>441</v>
      </c>
      <c r="F90" s="88"/>
      <c r="G90" s="79">
        <v>224.92</v>
      </c>
      <c r="H90" s="23">
        <f t="shared" si="5"/>
        <v>0</v>
      </c>
    </row>
    <row r="91" spans="1:8" x14ac:dyDescent="0.25">
      <c r="A91" s="19" t="s">
        <v>137</v>
      </c>
      <c r="B91" s="20" t="s">
        <v>43</v>
      </c>
      <c r="C91" s="20" t="s">
        <v>428</v>
      </c>
      <c r="D91" s="20" t="s">
        <v>435</v>
      </c>
      <c r="E91" s="20" t="s">
        <v>441</v>
      </c>
      <c r="F91" s="88"/>
      <c r="G91" s="79">
        <v>191.13</v>
      </c>
      <c r="H91" s="23">
        <f t="shared" si="5"/>
        <v>0</v>
      </c>
    </row>
    <row r="92" spans="1:8" x14ac:dyDescent="0.25">
      <c r="A92" s="19" t="s">
        <v>138</v>
      </c>
      <c r="B92" s="20" t="s">
        <v>43</v>
      </c>
      <c r="C92" s="20" t="s">
        <v>428</v>
      </c>
      <c r="D92" s="20" t="s">
        <v>434</v>
      </c>
      <c r="E92" s="20" t="s">
        <v>442</v>
      </c>
      <c r="F92" s="88"/>
      <c r="G92" s="79">
        <v>196.58</v>
      </c>
      <c r="H92" s="23">
        <f t="shared" si="5"/>
        <v>0</v>
      </c>
    </row>
    <row r="93" spans="1:8" x14ac:dyDescent="0.25">
      <c r="A93" s="19" t="s">
        <v>139</v>
      </c>
      <c r="B93" s="20" t="s">
        <v>43</v>
      </c>
      <c r="C93" s="20" t="s">
        <v>428</v>
      </c>
      <c r="D93" s="20" t="s">
        <v>435</v>
      </c>
      <c r="E93" s="20" t="s">
        <v>442</v>
      </c>
      <c r="F93" s="88"/>
      <c r="G93" s="79">
        <v>160.36000000000001</v>
      </c>
      <c r="H93" s="23">
        <f t="shared" si="5"/>
        <v>0</v>
      </c>
    </row>
    <row r="94" spans="1:8" x14ac:dyDescent="0.25">
      <c r="A94" s="19" t="s">
        <v>140</v>
      </c>
      <c r="B94" s="20" t="s">
        <v>43</v>
      </c>
      <c r="C94" s="20" t="s">
        <v>428</v>
      </c>
      <c r="D94" s="20" t="s">
        <v>434</v>
      </c>
      <c r="E94" s="20" t="s">
        <v>443</v>
      </c>
      <c r="F94" s="88"/>
      <c r="G94" s="79">
        <v>212.62</v>
      </c>
      <c r="H94" s="23">
        <f t="shared" si="5"/>
        <v>0</v>
      </c>
    </row>
    <row r="95" spans="1:8" x14ac:dyDescent="0.25">
      <c r="A95" s="19" t="s">
        <v>141</v>
      </c>
      <c r="B95" s="20" t="s">
        <v>43</v>
      </c>
      <c r="C95" s="20" t="s">
        <v>428</v>
      </c>
      <c r="D95" s="20" t="s">
        <v>435</v>
      </c>
      <c r="E95" s="20" t="s">
        <v>443</v>
      </c>
      <c r="F95" s="88"/>
      <c r="G95" s="79">
        <v>190.78</v>
      </c>
      <c r="H95" s="23">
        <f t="shared" si="5"/>
        <v>0</v>
      </c>
    </row>
    <row r="96" spans="1:8" x14ac:dyDescent="0.25">
      <c r="A96" s="19" t="s">
        <v>142</v>
      </c>
      <c r="B96" s="20" t="s">
        <v>43</v>
      </c>
      <c r="C96" s="20" t="s">
        <v>428</v>
      </c>
      <c r="D96" s="20" t="s">
        <v>434</v>
      </c>
      <c r="E96" s="20" t="s">
        <v>444</v>
      </c>
      <c r="F96" s="88"/>
      <c r="G96" s="79">
        <v>152.46</v>
      </c>
      <c r="H96" s="23">
        <f t="shared" si="5"/>
        <v>0</v>
      </c>
    </row>
    <row r="97" spans="1:8" x14ac:dyDescent="0.25">
      <c r="A97" s="19" t="s">
        <v>143</v>
      </c>
      <c r="B97" s="20" t="s">
        <v>43</v>
      </c>
      <c r="C97" s="20" t="s">
        <v>428</v>
      </c>
      <c r="D97" s="20" t="s">
        <v>435</v>
      </c>
      <c r="E97" s="20" t="s">
        <v>444</v>
      </c>
      <c r="F97" s="88"/>
      <c r="G97" s="79">
        <v>135.91999999999999</v>
      </c>
      <c r="H97" s="23">
        <f t="shared" si="5"/>
        <v>0</v>
      </c>
    </row>
    <row r="98" spans="1:8" x14ac:dyDescent="0.25">
      <c r="A98" s="19" t="s">
        <v>144</v>
      </c>
      <c r="B98" s="20" t="s">
        <v>423</v>
      </c>
      <c r="C98" s="20" t="s">
        <v>429</v>
      </c>
      <c r="D98" s="20" t="s">
        <v>434</v>
      </c>
      <c r="E98" s="20" t="s">
        <v>437</v>
      </c>
      <c r="F98" s="88"/>
      <c r="G98" s="79">
        <v>354.68</v>
      </c>
      <c r="H98" s="23">
        <f t="shared" ref="H98:H113" si="6">G98*F98</f>
        <v>0</v>
      </c>
    </row>
    <row r="99" spans="1:8" x14ac:dyDescent="0.25">
      <c r="A99" s="19" t="s">
        <v>145</v>
      </c>
      <c r="B99" s="20" t="s">
        <v>423</v>
      </c>
      <c r="C99" s="20" t="s">
        <v>429</v>
      </c>
      <c r="D99" s="20" t="s">
        <v>435</v>
      </c>
      <c r="E99" s="20" t="s">
        <v>437</v>
      </c>
      <c r="F99" s="88"/>
      <c r="G99" s="79">
        <v>303.3</v>
      </c>
      <c r="H99" s="23">
        <f t="shared" si="6"/>
        <v>0</v>
      </c>
    </row>
    <row r="100" spans="1:8" x14ac:dyDescent="0.25">
      <c r="A100" s="19" t="s">
        <v>146</v>
      </c>
      <c r="B100" s="20" t="s">
        <v>423</v>
      </c>
      <c r="C100" s="20" t="s">
        <v>429</v>
      </c>
      <c r="D100" s="20" t="s">
        <v>434</v>
      </c>
      <c r="E100" s="20" t="s">
        <v>438</v>
      </c>
      <c r="F100" s="88"/>
      <c r="G100" s="79">
        <v>623.87</v>
      </c>
      <c r="H100" s="23">
        <f t="shared" si="6"/>
        <v>0</v>
      </c>
    </row>
    <row r="101" spans="1:8" x14ac:dyDescent="0.25">
      <c r="A101" s="19" t="s">
        <v>147</v>
      </c>
      <c r="B101" s="20" t="s">
        <v>423</v>
      </c>
      <c r="C101" s="20" t="s">
        <v>429</v>
      </c>
      <c r="D101" s="20" t="s">
        <v>435</v>
      </c>
      <c r="E101" s="20" t="s">
        <v>438</v>
      </c>
      <c r="F101" s="88"/>
      <c r="G101" s="79">
        <v>555.23</v>
      </c>
      <c r="H101" s="23">
        <f t="shared" si="6"/>
        <v>0</v>
      </c>
    </row>
    <row r="102" spans="1:8" x14ac:dyDescent="0.25">
      <c r="A102" s="19" t="s">
        <v>148</v>
      </c>
      <c r="B102" s="20" t="s">
        <v>423</v>
      </c>
      <c r="C102" s="20" t="s">
        <v>429</v>
      </c>
      <c r="D102" s="20" t="s">
        <v>434</v>
      </c>
      <c r="E102" s="20" t="s">
        <v>439</v>
      </c>
      <c r="F102" s="88"/>
      <c r="G102" s="79">
        <v>481.36</v>
      </c>
      <c r="H102" s="23">
        <f t="shared" si="6"/>
        <v>0</v>
      </c>
    </row>
    <row r="103" spans="1:8" x14ac:dyDescent="0.25">
      <c r="A103" s="19" t="s">
        <v>149</v>
      </c>
      <c r="B103" s="20" t="s">
        <v>423</v>
      </c>
      <c r="C103" s="20" t="s">
        <v>429</v>
      </c>
      <c r="D103" s="20" t="s">
        <v>435</v>
      </c>
      <c r="E103" s="20" t="s">
        <v>439</v>
      </c>
      <c r="F103" s="88"/>
      <c r="G103" s="79">
        <v>435.21</v>
      </c>
      <c r="H103" s="23">
        <f t="shared" si="6"/>
        <v>0</v>
      </c>
    </row>
    <row r="104" spans="1:8" x14ac:dyDescent="0.25">
      <c r="A104" s="19" t="s">
        <v>150</v>
      </c>
      <c r="B104" s="20" t="s">
        <v>423</v>
      </c>
      <c r="C104" s="20" t="s">
        <v>429</v>
      </c>
      <c r="D104" s="20" t="s">
        <v>434</v>
      </c>
      <c r="E104" s="20" t="s">
        <v>440</v>
      </c>
      <c r="F104" s="88"/>
      <c r="G104" s="79">
        <v>293.18</v>
      </c>
      <c r="H104" s="23">
        <f t="shared" si="6"/>
        <v>0</v>
      </c>
    </row>
    <row r="105" spans="1:8" x14ac:dyDescent="0.25">
      <c r="A105" s="19" t="s">
        <v>151</v>
      </c>
      <c r="B105" s="20" t="s">
        <v>423</v>
      </c>
      <c r="C105" s="20" t="s">
        <v>429</v>
      </c>
      <c r="D105" s="20" t="s">
        <v>435</v>
      </c>
      <c r="E105" s="20" t="s">
        <v>440</v>
      </c>
      <c r="F105" s="88"/>
      <c r="G105" s="79">
        <v>256.54000000000002</v>
      </c>
      <c r="H105" s="23">
        <f t="shared" si="6"/>
        <v>0</v>
      </c>
    </row>
    <row r="106" spans="1:8" x14ac:dyDescent="0.25">
      <c r="A106" s="19" t="s">
        <v>152</v>
      </c>
      <c r="B106" s="20" t="s">
        <v>423</v>
      </c>
      <c r="C106" s="20" t="s">
        <v>429</v>
      </c>
      <c r="D106" s="20" t="s">
        <v>434</v>
      </c>
      <c r="E106" s="20" t="s">
        <v>441</v>
      </c>
      <c r="F106" s="88"/>
      <c r="G106" s="79">
        <v>416.27</v>
      </c>
      <c r="H106" s="23">
        <f t="shared" si="6"/>
        <v>0</v>
      </c>
    </row>
    <row r="107" spans="1:8" x14ac:dyDescent="0.25">
      <c r="A107" s="19" t="s">
        <v>153</v>
      </c>
      <c r="B107" s="20" t="s">
        <v>423</v>
      </c>
      <c r="C107" s="20" t="s">
        <v>429</v>
      </c>
      <c r="D107" s="20" t="s">
        <v>435</v>
      </c>
      <c r="E107" s="20" t="s">
        <v>441</v>
      </c>
      <c r="F107" s="88"/>
      <c r="G107" s="79">
        <v>349.16</v>
      </c>
      <c r="H107" s="23">
        <f t="shared" si="6"/>
        <v>0</v>
      </c>
    </row>
    <row r="108" spans="1:8" x14ac:dyDescent="0.25">
      <c r="A108" s="19" t="s">
        <v>154</v>
      </c>
      <c r="B108" s="20" t="s">
        <v>423</v>
      </c>
      <c r="C108" s="20" t="s">
        <v>429</v>
      </c>
      <c r="D108" s="20" t="s">
        <v>434</v>
      </c>
      <c r="E108" s="20" t="s">
        <v>442</v>
      </c>
      <c r="F108" s="88"/>
      <c r="G108" s="79">
        <v>370.95</v>
      </c>
      <c r="H108" s="23">
        <f t="shared" si="6"/>
        <v>0</v>
      </c>
    </row>
    <row r="109" spans="1:8" x14ac:dyDescent="0.25">
      <c r="A109" s="19" t="s">
        <v>155</v>
      </c>
      <c r="B109" s="20" t="s">
        <v>423</v>
      </c>
      <c r="C109" s="20" t="s">
        <v>429</v>
      </c>
      <c r="D109" s="20" t="s">
        <v>435</v>
      </c>
      <c r="E109" s="20" t="s">
        <v>442</v>
      </c>
      <c r="F109" s="88"/>
      <c r="G109" s="79">
        <v>299.11</v>
      </c>
      <c r="H109" s="23">
        <f t="shared" si="6"/>
        <v>0</v>
      </c>
    </row>
    <row r="110" spans="1:8" x14ac:dyDescent="0.25">
      <c r="A110" s="19" t="s">
        <v>156</v>
      </c>
      <c r="B110" s="20" t="s">
        <v>423</v>
      </c>
      <c r="C110" s="20" t="s">
        <v>429</v>
      </c>
      <c r="D110" s="20" t="s">
        <v>434</v>
      </c>
      <c r="E110" s="20" t="s">
        <v>443</v>
      </c>
      <c r="F110" s="88"/>
      <c r="G110" s="79">
        <v>407.57</v>
      </c>
      <c r="H110" s="23">
        <f t="shared" si="6"/>
        <v>0</v>
      </c>
    </row>
    <row r="111" spans="1:8" x14ac:dyDescent="0.25">
      <c r="A111" s="19" t="s">
        <v>157</v>
      </c>
      <c r="B111" s="20" t="s">
        <v>423</v>
      </c>
      <c r="C111" s="20" t="s">
        <v>429</v>
      </c>
      <c r="D111" s="20" t="s">
        <v>435</v>
      </c>
      <c r="E111" s="20" t="s">
        <v>443</v>
      </c>
      <c r="F111" s="88"/>
      <c r="G111" s="79">
        <v>361.78</v>
      </c>
      <c r="H111" s="23">
        <f t="shared" si="6"/>
        <v>0</v>
      </c>
    </row>
    <row r="112" spans="1:8" x14ac:dyDescent="0.25">
      <c r="A112" s="19" t="s">
        <v>158</v>
      </c>
      <c r="B112" s="20" t="s">
        <v>423</v>
      </c>
      <c r="C112" s="20" t="s">
        <v>429</v>
      </c>
      <c r="D112" s="20" t="s">
        <v>434</v>
      </c>
      <c r="E112" s="20" t="s">
        <v>444</v>
      </c>
      <c r="F112" s="88"/>
      <c r="G112" s="79">
        <v>285.52</v>
      </c>
      <c r="H112" s="23">
        <f t="shared" si="6"/>
        <v>0</v>
      </c>
    </row>
    <row r="113" spans="1:8" x14ac:dyDescent="0.25">
      <c r="A113" s="19" t="s">
        <v>159</v>
      </c>
      <c r="B113" s="20" t="s">
        <v>423</v>
      </c>
      <c r="C113" s="20" t="s">
        <v>429</v>
      </c>
      <c r="D113" s="20" t="s">
        <v>435</v>
      </c>
      <c r="E113" s="20" t="s">
        <v>444</v>
      </c>
      <c r="F113" s="88"/>
      <c r="G113" s="79">
        <v>251.45</v>
      </c>
      <c r="H113" s="23">
        <f t="shared" si="6"/>
        <v>0</v>
      </c>
    </row>
    <row r="114" spans="1:8" x14ac:dyDescent="0.25">
      <c r="A114" s="19" t="s">
        <v>160</v>
      </c>
      <c r="B114" s="20" t="s">
        <v>43</v>
      </c>
      <c r="C114" s="20" t="s">
        <v>429</v>
      </c>
      <c r="D114" s="20" t="s">
        <v>434</v>
      </c>
      <c r="E114" s="20" t="s">
        <v>437</v>
      </c>
      <c r="F114" s="88"/>
      <c r="G114" s="79">
        <v>256.05</v>
      </c>
      <c r="H114" s="23">
        <f t="shared" ref="H114:H129" si="7">G114*F114</f>
        <v>0</v>
      </c>
    </row>
    <row r="115" spans="1:8" x14ac:dyDescent="0.25">
      <c r="A115" s="19" t="s">
        <v>161</v>
      </c>
      <c r="B115" s="20" t="s">
        <v>43</v>
      </c>
      <c r="C115" s="20" t="s">
        <v>429</v>
      </c>
      <c r="D115" s="20" t="s">
        <v>435</v>
      </c>
      <c r="E115" s="20" t="s">
        <v>437</v>
      </c>
      <c r="F115" s="88"/>
      <c r="G115" s="79">
        <v>223.65</v>
      </c>
      <c r="H115" s="23">
        <f t="shared" si="7"/>
        <v>0</v>
      </c>
    </row>
    <row r="116" spans="1:8" x14ac:dyDescent="0.25">
      <c r="A116" s="19" t="s">
        <v>162</v>
      </c>
      <c r="B116" s="20" t="s">
        <v>43</v>
      </c>
      <c r="C116" s="20" t="s">
        <v>429</v>
      </c>
      <c r="D116" s="20" t="s">
        <v>434</v>
      </c>
      <c r="E116" s="20" t="s">
        <v>438</v>
      </c>
      <c r="F116" s="88"/>
      <c r="G116" s="79">
        <v>452.81</v>
      </c>
      <c r="H116" s="23">
        <f t="shared" si="7"/>
        <v>0</v>
      </c>
    </row>
    <row r="117" spans="1:8" x14ac:dyDescent="0.25">
      <c r="A117" s="19" t="s">
        <v>163</v>
      </c>
      <c r="B117" s="20" t="s">
        <v>43</v>
      </c>
      <c r="C117" s="20" t="s">
        <v>429</v>
      </c>
      <c r="D117" s="20" t="s">
        <v>435</v>
      </c>
      <c r="E117" s="20" t="s">
        <v>438</v>
      </c>
      <c r="F117" s="88"/>
      <c r="G117" s="79">
        <v>411.72</v>
      </c>
      <c r="H117" s="23">
        <f t="shared" si="7"/>
        <v>0</v>
      </c>
    </row>
    <row r="118" spans="1:8" x14ac:dyDescent="0.25">
      <c r="A118" s="19" t="s">
        <v>164</v>
      </c>
      <c r="B118" s="20" t="s">
        <v>43</v>
      </c>
      <c r="C118" s="20" t="s">
        <v>429</v>
      </c>
      <c r="D118" s="20" t="s">
        <v>434</v>
      </c>
      <c r="E118" s="20" t="s">
        <v>439</v>
      </c>
      <c r="F118" s="88"/>
      <c r="G118" s="79">
        <v>346.03</v>
      </c>
      <c r="H118" s="23">
        <f t="shared" si="7"/>
        <v>0</v>
      </c>
    </row>
    <row r="119" spans="1:8" x14ac:dyDescent="0.25">
      <c r="A119" s="19" t="s">
        <v>165</v>
      </c>
      <c r="B119" s="20" t="s">
        <v>43</v>
      </c>
      <c r="C119" s="20" t="s">
        <v>429</v>
      </c>
      <c r="D119" s="20" t="s">
        <v>435</v>
      </c>
      <c r="E119" s="20" t="s">
        <v>439</v>
      </c>
      <c r="F119" s="88"/>
      <c r="G119" s="79">
        <v>319.45999999999998</v>
      </c>
      <c r="H119" s="23">
        <f t="shared" si="7"/>
        <v>0</v>
      </c>
    </row>
    <row r="120" spans="1:8" x14ac:dyDescent="0.25">
      <c r="A120" s="19" t="s">
        <v>166</v>
      </c>
      <c r="B120" s="20" t="s">
        <v>43</v>
      </c>
      <c r="C120" s="20" t="s">
        <v>429</v>
      </c>
      <c r="D120" s="20" t="s">
        <v>434</v>
      </c>
      <c r="E120" s="20" t="s">
        <v>440</v>
      </c>
      <c r="F120" s="88"/>
      <c r="G120" s="79">
        <v>214.85</v>
      </c>
      <c r="H120" s="23">
        <f t="shared" si="7"/>
        <v>0</v>
      </c>
    </row>
    <row r="121" spans="1:8" x14ac:dyDescent="0.25">
      <c r="A121" s="19" t="s">
        <v>167</v>
      </c>
      <c r="B121" s="20" t="s">
        <v>43</v>
      </c>
      <c r="C121" s="20" t="s">
        <v>429</v>
      </c>
      <c r="D121" s="20" t="s">
        <v>435</v>
      </c>
      <c r="E121" s="20" t="s">
        <v>440</v>
      </c>
      <c r="F121" s="88"/>
      <c r="G121" s="79">
        <v>192.15</v>
      </c>
      <c r="H121" s="23">
        <f t="shared" si="7"/>
        <v>0</v>
      </c>
    </row>
    <row r="122" spans="1:8" x14ac:dyDescent="0.25">
      <c r="A122" s="19" t="s">
        <v>168</v>
      </c>
      <c r="B122" s="20" t="s">
        <v>43</v>
      </c>
      <c r="C122" s="20" t="s">
        <v>429</v>
      </c>
      <c r="D122" s="20" t="s">
        <v>434</v>
      </c>
      <c r="E122" s="20" t="s">
        <v>441</v>
      </c>
      <c r="F122" s="88"/>
      <c r="G122" s="79">
        <v>302.48</v>
      </c>
      <c r="H122" s="23">
        <f t="shared" si="7"/>
        <v>0</v>
      </c>
    </row>
    <row r="123" spans="1:8" x14ac:dyDescent="0.25">
      <c r="A123" s="19" t="s">
        <v>169</v>
      </c>
      <c r="B123" s="20" t="s">
        <v>43</v>
      </c>
      <c r="C123" s="20" t="s">
        <v>429</v>
      </c>
      <c r="D123" s="20" t="s">
        <v>435</v>
      </c>
      <c r="E123" s="20" t="s">
        <v>441</v>
      </c>
      <c r="F123" s="88"/>
      <c r="G123" s="79">
        <v>259.23</v>
      </c>
      <c r="H123" s="23">
        <f t="shared" si="7"/>
        <v>0</v>
      </c>
    </row>
    <row r="124" spans="1:8" x14ac:dyDescent="0.25">
      <c r="A124" s="19" t="s">
        <v>170</v>
      </c>
      <c r="B124" s="20" t="s">
        <v>43</v>
      </c>
      <c r="C124" s="20" t="s">
        <v>429</v>
      </c>
      <c r="D124" s="20" t="s">
        <v>434</v>
      </c>
      <c r="E124" s="20" t="s">
        <v>442</v>
      </c>
      <c r="F124" s="88"/>
      <c r="G124" s="79">
        <v>268.67</v>
      </c>
      <c r="H124" s="23">
        <f t="shared" si="7"/>
        <v>0</v>
      </c>
    </row>
    <row r="125" spans="1:8" x14ac:dyDescent="0.25">
      <c r="A125" s="19" t="s">
        <v>171</v>
      </c>
      <c r="B125" s="20" t="s">
        <v>43</v>
      </c>
      <c r="C125" s="20" t="s">
        <v>429</v>
      </c>
      <c r="D125" s="20" t="s">
        <v>435</v>
      </c>
      <c r="E125" s="20" t="s">
        <v>442</v>
      </c>
      <c r="F125" s="88"/>
      <c r="G125" s="79">
        <v>221.31</v>
      </c>
      <c r="H125" s="23">
        <f t="shared" si="7"/>
        <v>0</v>
      </c>
    </row>
    <row r="126" spans="1:8" x14ac:dyDescent="0.25">
      <c r="A126" s="19" t="s">
        <v>172</v>
      </c>
      <c r="B126" s="20" t="s">
        <v>43</v>
      </c>
      <c r="C126" s="20" t="s">
        <v>429</v>
      </c>
      <c r="D126" s="20" t="s">
        <v>434</v>
      </c>
      <c r="E126" s="20" t="s">
        <v>443</v>
      </c>
      <c r="F126" s="88"/>
      <c r="G126" s="79">
        <v>297.39999999999998</v>
      </c>
      <c r="H126" s="23">
        <f t="shared" si="7"/>
        <v>0</v>
      </c>
    </row>
    <row r="127" spans="1:8" x14ac:dyDescent="0.25">
      <c r="A127" s="19" t="s">
        <v>173</v>
      </c>
      <c r="B127" s="20" t="s">
        <v>43</v>
      </c>
      <c r="C127" s="20" t="s">
        <v>429</v>
      </c>
      <c r="D127" s="20" t="s">
        <v>435</v>
      </c>
      <c r="E127" s="20" t="s">
        <v>443</v>
      </c>
      <c r="F127" s="88"/>
      <c r="G127" s="79">
        <v>269.8</v>
      </c>
      <c r="H127" s="23">
        <f t="shared" si="7"/>
        <v>0</v>
      </c>
    </row>
    <row r="128" spans="1:8" x14ac:dyDescent="0.25">
      <c r="A128" s="19" t="s">
        <v>174</v>
      </c>
      <c r="B128" s="20" t="s">
        <v>43</v>
      </c>
      <c r="C128" s="20" t="s">
        <v>429</v>
      </c>
      <c r="D128" s="20" t="s">
        <v>434</v>
      </c>
      <c r="E128" s="20" t="s">
        <v>444</v>
      </c>
      <c r="F128" s="88"/>
      <c r="G128" s="79">
        <v>209.88</v>
      </c>
      <c r="H128" s="23">
        <f t="shared" si="7"/>
        <v>0</v>
      </c>
    </row>
    <row r="129" spans="1:8" x14ac:dyDescent="0.25">
      <c r="A129" s="19" t="s">
        <v>175</v>
      </c>
      <c r="B129" s="20" t="s">
        <v>43</v>
      </c>
      <c r="C129" s="20" t="s">
        <v>429</v>
      </c>
      <c r="D129" s="20" t="s">
        <v>435</v>
      </c>
      <c r="E129" s="20" t="s">
        <v>444</v>
      </c>
      <c r="F129" s="88"/>
      <c r="G129" s="79">
        <v>188.96</v>
      </c>
      <c r="H129" s="23">
        <f t="shared" si="7"/>
        <v>0</v>
      </c>
    </row>
    <row r="130" spans="1:8" x14ac:dyDescent="0.25">
      <c r="A130" s="19" t="s">
        <v>176</v>
      </c>
      <c r="B130" s="20" t="s">
        <v>423</v>
      </c>
      <c r="C130" s="20" t="s">
        <v>430</v>
      </c>
      <c r="D130" s="20" t="s">
        <v>434</v>
      </c>
      <c r="E130" s="20" t="s">
        <v>437</v>
      </c>
      <c r="F130" s="88"/>
      <c r="G130" s="79">
        <v>362.99</v>
      </c>
      <c r="H130" s="23">
        <f t="shared" ref="H130:H145" si="8">G130*F130</f>
        <v>0</v>
      </c>
    </row>
    <row r="131" spans="1:8" x14ac:dyDescent="0.25">
      <c r="A131" s="19" t="s">
        <v>177</v>
      </c>
      <c r="B131" s="20" t="s">
        <v>423</v>
      </c>
      <c r="C131" s="20" t="s">
        <v>430</v>
      </c>
      <c r="D131" s="20" t="s">
        <v>435</v>
      </c>
      <c r="E131" s="20" t="s">
        <v>437</v>
      </c>
      <c r="F131" s="88"/>
      <c r="G131" s="79">
        <v>314.77999999999997</v>
      </c>
      <c r="H131" s="23">
        <f t="shared" si="8"/>
        <v>0</v>
      </c>
    </row>
    <row r="132" spans="1:8" x14ac:dyDescent="0.25">
      <c r="A132" s="19" t="s">
        <v>178</v>
      </c>
      <c r="B132" s="20" t="s">
        <v>423</v>
      </c>
      <c r="C132" s="20" t="s">
        <v>430</v>
      </c>
      <c r="D132" s="20" t="s">
        <v>434</v>
      </c>
      <c r="E132" s="20" t="s">
        <v>438</v>
      </c>
      <c r="F132" s="88"/>
      <c r="G132" s="79">
        <v>642.25</v>
      </c>
      <c r="H132" s="23">
        <f t="shared" si="8"/>
        <v>0</v>
      </c>
    </row>
    <row r="133" spans="1:8" x14ac:dyDescent="0.25">
      <c r="A133" s="19" t="s">
        <v>179</v>
      </c>
      <c r="B133" s="20" t="s">
        <v>423</v>
      </c>
      <c r="C133" s="20" t="s">
        <v>430</v>
      </c>
      <c r="D133" s="20" t="s">
        <v>435</v>
      </c>
      <c r="E133" s="20" t="s">
        <v>438</v>
      </c>
      <c r="F133" s="88"/>
      <c r="G133" s="79">
        <v>579.86</v>
      </c>
      <c r="H133" s="23">
        <f t="shared" si="8"/>
        <v>0</v>
      </c>
    </row>
    <row r="134" spans="1:8" x14ac:dyDescent="0.25">
      <c r="A134" s="19" t="s">
        <v>180</v>
      </c>
      <c r="B134" s="20" t="s">
        <v>423</v>
      </c>
      <c r="C134" s="20" t="s">
        <v>430</v>
      </c>
      <c r="D134" s="20" t="s">
        <v>434</v>
      </c>
      <c r="E134" s="20" t="s">
        <v>439</v>
      </c>
      <c r="F134" s="88"/>
      <c r="G134" s="79">
        <v>490.41</v>
      </c>
      <c r="H134" s="23">
        <f t="shared" si="8"/>
        <v>0</v>
      </c>
    </row>
    <row r="135" spans="1:8" x14ac:dyDescent="0.25">
      <c r="A135" s="19" t="s">
        <v>181</v>
      </c>
      <c r="B135" s="20" t="s">
        <v>423</v>
      </c>
      <c r="C135" s="20" t="s">
        <v>430</v>
      </c>
      <c r="D135" s="20" t="s">
        <v>435</v>
      </c>
      <c r="E135" s="20" t="s">
        <v>439</v>
      </c>
      <c r="F135" s="88"/>
      <c r="G135" s="79">
        <v>449.49</v>
      </c>
      <c r="H135" s="23">
        <f t="shared" si="8"/>
        <v>0</v>
      </c>
    </row>
    <row r="136" spans="1:8" x14ac:dyDescent="0.25">
      <c r="A136" s="19" t="s">
        <v>182</v>
      </c>
      <c r="B136" s="20" t="s">
        <v>423</v>
      </c>
      <c r="C136" s="20" t="s">
        <v>430</v>
      </c>
      <c r="D136" s="20" t="s">
        <v>434</v>
      </c>
      <c r="E136" s="20" t="s">
        <v>440</v>
      </c>
      <c r="F136" s="88"/>
      <c r="G136" s="79">
        <v>303.77999999999997</v>
      </c>
      <c r="H136" s="23">
        <f t="shared" si="8"/>
        <v>0</v>
      </c>
    </row>
    <row r="137" spans="1:8" x14ac:dyDescent="0.25">
      <c r="A137" s="19" t="s">
        <v>183</v>
      </c>
      <c r="B137" s="20" t="s">
        <v>423</v>
      </c>
      <c r="C137" s="20" t="s">
        <v>430</v>
      </c>
      <c r="D137" s="20" t="s">
        <v>435</v>
      </c>
      <c r="E137" s="20" t="s">
        <v>440</v>
      </c>
      <c r="F137" s="88"/>
      <c r="G137" s="79">
        <v>269.75</v>
      </c>
      <c r="H137" s="23">
        <f t="shared" si="8"/>
        <v>0</v>
      </c>
    </row>
    <row r="138" spans="1:8" x14ac:dyDescent="0.25">
      <c r="A138" s="19" t="s">
        <v>184</v>
      </c>
      <c r="B138" s="20" t="s">
        <v>423</v>
      </c>
      <c r="C138" s="20" t="s">
        <v>430</v>
      </c>
      <c r="D138" s="20" t="s">
        <v>434</v>
      </c>
      <c r="E138" s="20" t="s">
        <v>441</v>
      </c>
      <c r="F138" s="88"/>
      <c r="G138" s="79">
        <v>428.85</v>
      </c>
      <c r="H138" s="23">
        <f t="shared" si="8"/>
        <v>0</v>
      </c>
    </row>
    <row r="139" spans="1:8" x14ac:dyDescent="0.25">
      <c r="A139" s="19" t="s">
        <v>185</v>
      </c>
      <c r="B139" s="20" t="s">
        <v>423</v>
      </c>
      <c r="C139" s="20" t="s">
        <v>430</v>
      </c>
      <c r="D139" s="20" t="s">
        <v>435</v>
      </c>
      <c r="E139" s="20" t="s">
        <v>441</v>
      </c>
      <c r="F139" s="88"/>
      <c r="G139" s="79">
        <v>364.94</v>
      </c>
      <c r="H139" s="23">
        <f t="shared" si="8"/>
        <v>0</v>
      </c>
    </row>
    <row r="140" spans="1:8" x14ac:dyDescent="0.25">
      <c r="A140" s="19" t="s">
        <v>186</v>
      </c>
      <c r="B140" s="20" t="s">
        <v>423</v>
      </c>
      <c r="C140" s="20" t="s">
        <v>430</v>
      </c>
      <c r="D140" s="20" t="s">
        <v>434</v>
      </c>
      <c r="E140" s="20" t="s">
        <v>442</v>
      </c>
      <c r="F140" s="88"/>
      <c r="G140" s="79">
        <v>380.35</v>
      </c>
      <c r="H140" s="23">
        <f t="shared" si="8"/>
        <v>0</v>
      </c>
    </row>
    <row r="141" spans="1:8" x14ac:dyDescent="0.25">
      <c r="A141" s="19" t="s">
        <v>187</v>
      </c>
      <c r="B141" s="20" t="s">
        <v>423</v>
      </c>
      <c r="C141" s="20" t="s">
        <v>430</v>
      </c>
      <c r="D141" s="20" t="s">
        <v>435</v>
      </c>
      <c r="E141" s="20" t="s">
        <v>442</v>
      </c>
      <c r="F141" s="88"/>
      <c r="G141" s="79">
        <v>311.04000000000002</v>
      </c>
      <c r="H141" s="23">
        <f t="shared" si="8"/>
        <v>0</v>
      </c>
    </row>
    <row r="142" spans="1:8" x14ac:dyDescent="0.25">
      <c r="A142" s="19" t="s">
        <v>188</v>
      </c>
      <c r="B142" s="20" t="s">
        <v>423</v>
      </c>
      <c r="C142" s="20" t="s">
        <v>430</v>
      </c>
      <c r="D142" s="20" t="s">
        <v>434</v>
      </c>
      <c r="E142" s="20" t="s">
        <v>443</v>
      </c>
      <c r="F142" s="88"/>
      <c r="G142" s="79">
        <v>418.69</v>
      </c>
      <c r="H142" s="23">
        <f t="shared" si="8"/>
        <v>0</v>
      </c>
    </row>
    <row r="143" spans="1:8" x14ac:dyDescent="0.25">
      <c r="A143" s="19" t="s">
        <v>189</v>
      </c>
      <c r="B143" s="20" t="s">
        <v>423</v>
      </c>
      <c r="C143" s="20" t="s">
        <v>430</v>
      </c>
      <c r="D143" s="20" t="s">
        <v>435</v>
      </c>
      <c r="E143" s="20" t="s">
        <v>443</v>
      </c>
      <c r="F143" s="88"/>
      <c r="G143" s="79">
        <v>376.97</v>
      </c>
      <c r="H143" s="23">
        <f t="shared" si="8"/>
        <v>0</v>
      </c>
    </row>
    <row r="144" spans="1:8" x14ac:dyDescent="0.25">
      <c r="A144" s="19" t="s">
        <v>190</v>
      </c>
      <c r="B144" s="20" t="s">
        <v>423</v>
      </c>
      <c r="C144" s="20" t="s">
        <v>430</v>
      </c>
      <c r="D144" s="20" t="s">
        <v>434</v>
      </c>
      <c r="E144" s="20" t="s">
        <v>444</v>
      </c>
      <c r="F144" s="88"/>
      <c r="G144" s="79">
        <v>295.61</v>
      </c>
      <c r="H144" s="23">
        <f t="shared" si="8"/>
        <v>0</v>
      </c>
    </row>
    <row r="145" spans="1:8" x14ac:dyDescent="0.25">
      <c r="A145" s="19" t="s">
        <v>191</v>
      </c>
      <c r="B145" s="20" t="s">
        <v>423</v>
      </c>
      <c r="C145" s="20" t="s">
        <v>430</v>
      </c>
      <c r="D145" s="20" t="s">
        <v>435</v>
      </c>
      <c r="E145" s="20" t="s">
        <v>444</v>
      </c>
      <c r="F145" s="88"/>
      <c r="G145" s="79">
        <v>264.18</v>
      </c>
      <c r="H145" s="23">
        <f t="shared" si="8"/>
        <v>0</v>
      </c>
    </row>
    <row r="146" spans="1:8" x14ac:dyDescent="0.25">
      <c r="A146" s="19" t="s">
        <v>192</v>
      </c>
      <c r="B146" s="20" t="s">
        <v>43</v>
      </c>
      <c r="C146" s="20" t="s">
        <v>430</v>
      </c>
      <c r="D146" s="20" t="s">
        <v>434</v>
      </c>
      <c r="E146" s="20" t="s">
        <v>437</v>
      </c>
      <c r="F146" s="88"/>
      <c r="G146" s="79">
        <v>272.18</v>
      </c>
      <c r="H146" s="23">
        <f t="shared" ref="H146:H161" si="9">G146*F146</f>
        <v>0</v>
      </c>
    </row>
    <row r="147" spans="1:8" x14ac:dyDescent="0.25">
      <c r="A147" s="19" t="s">
        <v>193</v>
      </c>
      <c r="B147" s="20" t="s">
        <v>43</v>
      </c>
      <c r="C147" s="20" t="s">
        <v>430</v>
      </c>
      <c r="D147" s="20" t="s">
        <v>435</v>
      </c>
      <c r="E147" s="20" t="s">
        <v>437</v>
      </c>
      <c r="F147" s="88"/>
      <c r="G147" s="79">
        <v>241.49</v>
      </c>
      <c r="H147" s="23">
        <f t="shared" si="9"/>
        <v>0</v>
      </c>
    </row>
    <row r="148" spans="1:8" x14ac:dyDescent="0.25">
      <c r="A148" s="19" t="s">
        <v>194</v>
      </c>
      <c r="B148" s="20" t="s">
        <v>43</v>
      </c>
      <c r="C148" s="20" t="s">
        <v>430</v>
      </c>
      <c r="D148" s="20" t="s">
        <v>434</v>
      </c>
      <c r="E148" s="20" t="s">
        <v>438</v>
      </c>
      <c r="F148" s="88"/>
      <c r="G148" s="79">
        <v>484.19</v>
      </c>
      <c r="H148" s="23">
        <f t="shared" si="9"/>
        <v>0</v>
      </c>
    </row>
    <row r="149" spans="1:8" x14ac:dyDescent="0.25">
      <c r="A149" s="19" t="s">
        <v>195</v>
      </c>
      <c r="B149" s="20" t="s">
        <v>43</v>
      </c>
      <c r="C149" s="20" t="s">
        <v>430</v>
      </c>
      <c r="D149" s="20" t="s">
        <v>435</v>
      </c>
      <c r="E149" s="20" t="s">
        <v>438</v>
      </c>
      <c r="F149" s="88"/>
      <c r="G149" s="79">
        <v>447.28</v>
      </c>
      <c r="H149" s="23">
        <f t="shared" si="9"/>
        <v>0</v>
      </c>
    </row>
    <row r="150" spans="1:8" x14ac:dyDescent="0.25">
      <c r="A150" s="19" t="s">
        <v>196</v>
      </c>
      <c r="B150" s="20" t="s">
        <v>43</v>
      </c>
      <c r="C150" s="20" t="s">
        <v>430</v>
      </c>
      <c r="D150" s="20" t="s">
        <v>434</v>
      </c>
      <c r="E150" s="20" t="s">
        <v>439</v>
      </c>
      <c r="F150" s="88"/>
      <c r="G150" s="79">
        <v>366.1</v>
      </c>
      <c r="H150" s="23">
        <f t="shared" si="9"/>
        <v>0</v>
      </c>
    </row>
    <row r="151" spans="1:8" x14ac:dyDescent="0.25">
      <c r="A151" s="19" t="s">
        <v>197</v>
      </c>
      <c r="B151" s="20" t="s">
        <v>43</v>
      </c>
      <c r="C151" s="20" t="s">
        <v>430</v>
      </c>
      <c r="D151" s="20" t="s">
        <v>435</v>
      </c>
      <c r="E151" s="20" t="s">
        <v>439</v>
      </c>
      <c r="F151" s="88"/>
      <c r="G151" s="79">
        <v>343.29</v>
      </c>
      <c r="H151" s="23">
        <f t="shared" si="9"/>
        <v>0</v>
      </c>
    </row>
    <row r="152" spans="1:8" x14ac:dyDescent="0.25">
      <c r="A152" s="19" t="s">
        <v>198</v>
      </c>
      <c r="B152" s="20" t="s">
        <v>43</v>
      </c>
      <c r="C152" s="20" t="s">
        <v>430</v>
      </c>
      <c r="D152" s="20" t="s">
        <v>434</v>
      </c>
      <c r="E152" s="20" t="s">
        <v>440</v>
      </c>
      <c r="F152" s="88"/>
      <c r="G152" s="79">
        <v>231.39</v>
      </c>
      <c r="H152" s="23">
        <f t="shared" si="9"/>
        <v>0</v>
      </c>
    </row>
    <row r="153" spans="1:8" x14ac:dyDescent="0.25">
      <c r="A153" s="19" t="s">
        <v>199</v>
      </c>
      <c r="B153" s="20" t="s">
        <v>43</v>
      </c>
      <c r="C153" s="20" t="s">
        <v>430</v>
      </c>
      <c r="D153" s="20" t="s">
        <v>435</v>
      </c>
      <c r="E153" s="20" t="s">
        <v>440</v>
      </c>
      <c r="F153" s="88"/>
      <c r="G153" s="79">
        <v>210.28</v>
      </c>
      <c r="H153" s="23">
        <f t="shared" si="9"/>
        <v>0</v>
      </c>
    </row>
    <row r="154" spans="1:8" x14ac:dyDescent="0.25">
      <c r="A154" s="19" t="s">
        <v>200</v>
      </c>
      <c r="B154" s="20" t="s">
        <v>43</v>
      </c>
      <c r="C154" s="20" t="s">
        <v>430</v>
      </c>
      <c r="D154" s="20" t="s">
        <v>434</v>
      </c>
      <c r="E154" s="20" t="s">
        <v>441</v>
      </c>
      <c r="F154" s="88"/>
      <c r="G154" s="79">
        <v>323.72000000000003</v>
      </c>
      <c r="H154" s="23">
        <f t="shared" si="9"/>
        <v>0</v>
      </c>
    </row>
    <row r="155" spans="1:8" x14ac:dyDescent="0.25">
      <c r="A155" s="19" t="s">
        <v>201</v>
      </c>
      <c r="B155" s="20" t="s">
        <v>43</v>
      </c>
      <c r="C155" s="20" t="s">
        <v>430</v>
      </c>
      <c r="D155" s="20" t="s">
        <v>435</v>
      </c>
      <c r="E155" s="20" t="s">
        <v>441</v>
      </c>
      <c r="F155" s="88"/>
      <c r="G155" s="79">
        <v>281.87</v>
      </c>
      <c r="H155" s="23">
        <f t="shared" si="9"/>
        <v>0</v>
      </c>
    </row>
    <row r="156" spans="1:8" x14ac:dyDescent="0.25">
      <c r="A156" s="19" t="s">
        <v>202</v>
      </c>
      <c r="B156" s="20" t="s">
        <v>43</v>
      </c>
      <c r="C156" s="20" t="s">
        <v>430</v>
      </c>
      <c r="D156" s="20" t="s">
        <v>434</v>
      </c>
      <c r="E156" s="20" t="s">
        <v>442</v>
      </c>
      <c r="F156" s="88"/>
      <c r="G156" s="79">
        <v>286.22000000000003</v>
      </c>
      <c r="H156" s="23">
        <f t="shared" si="9"/>
        <v>0</v>
      </c>
    </row>
    <row r="157" spans="1:8" x14ac:dyDescent="0.25">
      <c r="A157" s="19" t="s">
        <v>203</v>
      </c>
      <c r="B157" s="20" t="s">
        <v>43</v>
      </c>
      <c r="C157" s="20" t="s">
        <v>430</v>
      </c>
      <c r="D157" s="20" t="s">
        <v>435</v>
      </c>
      <c r="E157" s="20" t="s">
        <v>442</v>
      </c>
      <c r="F157" s="88"/>
      <c r="G157" s="79">
        <v>239.51</v>
      </c>
      <c r="H157" s="23">
        <f t="shared" si="9"/>
        <v>0</v>
      </c>
    </row>
    <row r="158" spans="1:8" x14ac:dyDescent="0.25">
      <c r="A158" s="19" t="s">
        <v>204</v>
      </c>
      <c r="B158" s="20" t="s">
        <v>43</v>
      </c>
      <c r="C158" s="20" t="s">
        <v>430</v>
      </c>
      <c r="D158" s="20" t="s">
        <v>434</v>
      </c>
      <c r="E158" s="20" t="s">
        <v>443</v>
      </c>
      <c r="F158" s="88"/>
      <c r="G158" s="79">
        <v>317.82</v>
      </c>
      <c r="H158" s="23">
        <f t="shared" si="9"/>
        <v>0</v>
      </c>
    </row>
    <row r="159" spans="1:8" x14ac:dyDescent="0.25">
      <c r="A159" s="19" t="s">
        <v>205</v>
      </c>
      <c r="B159" s="20" t="s">
        <v>43</v>
      </c>
      <c r="C159" s="20" t="s">
        <v>430</v>
      </c>
      <c r="D159" s="20" t="s">
        <v>435</v>
      </c>
      <c r="E159" s="20" t="s">
        <v>443</v>
      </c>
      <c r="F159" s="88"/>
      <c r="G159" s="79">
        <v>292.89999999999998</v>
      </c>
      <c r="H159" s="23">
        <f t="shared" si="9"/>
        <v>0</v>
      </c>
    </row>
    <row r="160" spans="1:8" x14ac:dyDescent="0.25">
      <c r="A160" s="19" t="s">
        <v>206</v>
      </c>
      <c r="B160" s="20" t="s">
        <v>43</v>
      </c>
      <c r="C160" s="20" t="s">
        <v>430</v>
      </c>
      <c r="D160" s="20" t="s">
        <v>434</v>
      </c>
      <c r="E160" s="20" t="s">
        <v>444</v>
      </c>
      <c r="F160" s="88"/>
      <c r="G160" s="79">
        <v>226.04</v>
      </c>
      <c r="H160" s="23">
        <f t="shared" si="9"/>
        <v>0</v>
      </c>
    </row>
    <row r="161" spans="1:8" x14ac:dyDescent="0.25">
      <c r="A161" s="19" t="s">
        <v>207</v>
      </c>
      <c r="B161" s="20" t="s">
        <v>43</v>
      </c>
      <c r="C161" s="20" t="s">
        <v>430</v>
      </c>
      <c r="D161" s="20" t="s">
        <v>435</v>
      </c>
      <c r="E161" s="20" t="s">
        <v>444</v>
      </c>
      <c r="F161" s="88"/>
      <c r="G161" s="79">
        <v>206.77</v>
      </c>
      <c r="H161" s="23">
        <f t="shared" si="9"/>
        <v>0</v>
      </c>
    </row>
    <row r="162" spans="1:8" x14ac:dyDescent="0.25">
      <c r="A162" s="19" t="s">
        <v>208</v>
      </c>
      <c r="B162" s="20" t="s">
        <v>423</v>
      </c>
      <c r="C162" s="20" t="s">
        <v>431</v>
      </c>
      <c r="D162" s="20" t="s">
        <v>434</v>
      </c>
      <c r="E162" s="20" t="s">
        <v>437</v>
      </c>
      <c r="F162" s="88"/>
      <c r="G162" s="79">
        <v>426.37</v>
      </c>
      <c r="H162" s="23">
        <f t="shared" ref="H162:H177" si="10">G162*F162</f>
        <v>0</v>
      </c>
    </row>
    <row r="163" spans="1:8" x14ac:dyDescent="0.25">
      <c r="A163" s="19" t="s">
        <v>209</v>
      </c>
      <c r="B163" s="20" t="s">
        <v>423</v>
      </c>
      <c r="C163" s="20" t="s">
        <v>431</v>
      </c>
      <c r="D163" s="20" t="s">
        <v>435</v>
      </c>
      <c r="E163" s="20" t="s">
        <v>437</v>
      </c>
      <c r="F163" s="88"/>
      <c r="G163" s="79">
        <v>371.82</v>
      </c>
      <c r="H163" s="23">
        <f t="shared" si="10"/>
        <v>0</v>
      </c>
    </row>
    <row r="164" spans="1:8" x14ac:dyDescent="0.25">
      <c r="A164" s="19" t="s">
        <v>210</v>
      </c>
      <c r="B164" s="20" t="s">
        <v>423</v>
      </c>
      <c r="C164" s="20" t="s">
        <v>431</v>
      </c>
      <c r="D164" s="20" t="s">
        <v>434</v>
      </c>
      <c r="E164" s="20" t="s">
        <v>438</v>
      </c>
      <c r="F164" s="88"/>
      <c r="G164" s="79">
        <v>753.34</v>
      </c>
      <c r="H164" s="23">
        <f t="shared" si="10"/>
        <v>0</v>
      </c>
    </row>
    <row r="165" spans="1:8" x14ac:dyDescent="0.25">
      <c r="A165" s="19" t="s">
        <v>211</v>
      </c>
      <c r="B165" s="20" t="s">
        <v>423</v>
      </c>
      <c r="C165" s="20" t="s">
        <v>431</v>
      </c>
      <c r="D165" s="20" t="s">
        <v>435</v>
      </c>
      <c r="E165" s="20" t="s">
        <v>438</v>
      </c>
      <c r="F165" s="88"/>
      <c r="G165" s="79">
        <v>683.88</v>
      </c>
      <c r="H165" s="23">
        <f t="shared" si="10"/>
        <v>0</v>
      </c>
    </row>
    <row r="166" spans="1:8" x14ac:dyDescent="0.25">
      <c r="A166" s="19" t="s">
        <v>212</v>
      </c>
      <c r="B166" s="20" t="s">
        <v>423</v>
      </c>
      <c r="C166" s="20" t="s">
        <v>431</v>
      </c>
      <c r="D166" s="20" t="s">
        <v>434</v>
      </c>
      <c r="E166" s="20" t="s">
        <v>439</v>
      </c>
      <c r="F166" s="88"/>
      <c r="G166" s="79">
        <v>576.58000000000004</v>
      </c>
      <c r="H166" s="23">
        <f t="shared" si="10"/>
        <v>0</v>
      </c>
    </row>
    <row r="167" spans="1:8" x14ac:dyDescent="0.25">
      <c r="A167" s="19" t="s">
        <v>213</v>
      </c>
      <c r="B167" s="20" t="s">
        <v>423</v>
      </c>
      <c r="C167" s="20" t="s">
        <v>431</v>
      </c>
      <c r="D167" s="20" t="s">
        <v>435</v>
      </c>
      <c r="E167" s="20" t="s">
        <v>439</v>
      </c>
      <c r="F167" s="88"/>
      <c r="G167" s="79">
        <v>531.5</v>
      </c>
      <c r="H167" s="23">
        <f t="shared" si="10"/>
        <v>0</v>
      </c>
    </row>
    <row r="168" spans="1:8" x14ac:dyDescent="0.25">
      <c r="A168" s="19" t="s">
        <v>214</v>
      </c>
      <c r="B168" s="20" t="s">
        <v>423</v>
      </c>
      <c r="C168" s="20" t="s">
        <v>431</v>
      </c>
      <c r="D168" s="20" t="s">
        <v>434</v>
      </c>
      <c r="E168" s="20" t="s">
        <v>440</v>
      </c>
      <c r="F168" s="88"/>
      <c r="G168" s="79">
        <v>357.17</v>
      </c>
      <c r="H168" s="23">
        <f t="shared" si="10"/>
        <v>0</v>
      </c>
    </row>
    <row r="169" spans="1:8" x14ac:dyDescent="0.25">
      <c r="A169" s="19" t="s">
        <v>215</v>
      </c>
      <c r="B169" s="20" t="s">
        <v>423</v>
      </c>
      <c r="C169" s="20" t="s">
        <v>431</v>
      </c>
      <c r="D169" s="20" t="s">
        <v>435</v>
      </c>
      <c r="E169" s="20" t="s">
        <v>440</v>
      </c>
      <c r="F169" s="88"/>
      <c r="G169" s="79">
        <v>318.93</v>
      </c>
      <c r="H169" s="23">
        <f t="shared" si="10"/>
        <v>0</v>
      </c>
    </row>
    <row r="170" spans="1:8" x14ac:dyDescent="0.25">
      <c r="A170" s="19" t="s">
        <v>216</v>
      </c>
      <c r="B170" s="20" t="s">
        <v>423</v>
      </c>
      <c r="C170" s="20" t="s">
        <v>431</v>
      </c>
      <c r="D170" s="20" t="s">
        <v>434</v>
      </c>
      <c r="E170" s="20" t="s">
        <v>441</v>
      </c>
      <c r="F170" s="88"/>
      <c r="G170" s="79">
        <v>503.2</v>
      </c>
      <c r="H170" s="23">
        <f t="shared" si="10"/>
        <v>0</v>
      </c>
    </row>
    <row r="171" spans="1:8" x14ac:dyDescent="0.25">
      <c r="A171" s="19" t="s">
        <v>217</v>
      </c>
      <c r="B171" s="20" t="s">
        <v>423</v>
      </c>
      <c r="C171" s="20" t="s">
        <v>431</v>
      </c>
      <c r="D171" s="20" t="s">
        <v>435</v>
      </c>
      <c r="E171" s="20" t="s">
        <v>441</v>
      </c>
      <c r="F171" s="88"/>
      <c r="G171" s="79">
        <v>430.55</v>
      </c>
      <c r="H171" s="23">
        <f t="shared" si="10"/>
        <v>0</v>
      </c>
    </row>
    <row r="172" spans="1:8" x14ac:dyDescent="0.25">
      <c r="A172" s="19" t="s">
        <v>218</v>
      </c>
      <c r="B172" s="20" t="s">
        <v>423</v>
      </c>
      <c r="C172" s="20" t="s">
        <v>431</v>
      </c>
      <c r="D172" s="20" t="s">
        <v>434</v>
      </c>
      <c r="E172" s="20" t="s">
        <v>442</v>
      </c>
      <c r="F172" s="88"/>
      <c r="G172" s="79">
        <v>447.29</v>
      </c>
      <c r="H172" s="23">
        <f t="shared" si="10"/>
        <v>0</v>
      </c>
    </row>
    <row r="173" spans="1:8" x14ac:dyDescent="0.25">
      <c r="A173" s="19" t="s">
        <v>219</v>
      </c>
      <c r="B173" s="20" t="s">
        <v>423</v>
      </c>
      <c r="C173" s="20" t="s">
        <v>431</v>
      </c>
      <c r="D173" s="20" t="s">
        <v>435</v>
      </c>
      <c r="E173" s="20" t="s">
        <v>442</v>
      </c>
      <c r="F173" s="88"/>
      <c r="G173" s="79">
        <v>367.87</v>
      </c>
      <c r="H173" s="23">
        <f t="shared" si="10"/>
        <v>0</v>
      </c>
    </row>
    <row r="174" spans="1:8" x14ac:dyDescent="0.25">
      <c r="A174" s="19" t="s">
        <v>220</v>
      </c>
      <c r="B174" s="20" t="s">
        <v>423</v>
      </c>
      <c r="C174" s="20" t="s">
        <v>431</v>
      </c>
      <c r="D174" s="20" t="s">
        <v>434</v>
      </c>
      <c r="E174" s="20" t="s">
        <v>443</v>
      </c>
      <c r="F174" s="88"/>
      <c r="G174" s="79">
        <v>495.16</v>
      </c>
      <c r="H174" s="23">
        <f t="shared" si="10"/>
        <v>0</v>
      </c>
    </row>
    <row r="175" spans="1:8" x14ac:dyDescent="0.25">
      <c r="A175" s="19" t="s">
        <v>221</v>
      </c>
      <c r="B175" s="20" t="s">
        <v>423</v>
      </c>
      <c r="C175" s="20" t="s">
        <v>431</v>
      </c>
      <c r="D175" s="20" t="s">
        <v>435</v>
      </c>
      <c r="E175" s="20" t="s">
        <v>443</v>
      </c>
      <c r="F175" s="88"/>
      <c r="G175" s="79">
        <v>448.51</v>
      </c>
      <c r="H175" s="23">
        <f t="shared" si="10"/>
        <v>0</v>
      </c>
    </row>
    <row r="176" spans="1:8" x14ac:dyDescent="0.25">
      <c r="A176" s="19" t="s">
        <v>222</v>
      </c>
      <c r="B176" s="20" t="s">
        <v>423</v>
      </c>
      <c r="C176" s="20" t="s">
        <v>431</v>
      </c>
      <c r="D176" s="20" t="s">
        <v>434</v>
      </c>
      <c r="E176" s="20" t="s">
        <v>444</v>
      </c>
      <c r="F176" s="88"/>
      <c r="G176" s="79">
        <v>349.04</v>
      </c>
      <c r="H176" s="23">
        <f t="shared" si="10"/>
        <v>0</v>
      </c>
    </row>
    <row r="177" spans="1:8" x14ac:dyDescent="0.25">
      <c r="A177" s="19" t="s">
        <v>223</v>
      </c>
      <c r="B177" s="20" t="s">
        <v>423</v>
      </c>
      <c r="C177" s="20" t="s">
        <v>431</v>
      </c>
      <c r="D177" s="20" t="s">
        <v>435</v>
      </c>
      <c r="E177" s="20" t="s">
        <v>444</v>
      </c>
      <c r="F177" s="88"/>
      <c r="G177" s="79">
        <v>313.75</v>
      </c>
      <c r="H177" s="23">
        <f t="shared" si="10"/>
        <v>0</v>
      </c>
    </row>
    <row r="178" spans="1:8" x14ac:dyDescent="0.25">
      <c r="A178" s="19" t="s">
        <v>224</v>
      </c>
      <c r="B178" s="20" t="s">
        <v>43</v>
      </c>
      <c r="C178" s="20" t="s">
        <v>431</v>
      </c>
      <c r="D178" s="20" t="s">
        <v>434</v>
      </c>
      <c r="E178" s="20" t="s">
        <v>437</v>
      </c>
      <c r="F178" s="88"/>
      <c r="G178" s="79">
        <v>323.85000000000002</v>
      </c>
      <c r="H178" s="23">
        <f t="shared" ref="H178:H193" si="11">G178*F178</f>
        <v>0</v>
      </c>
    </row>
    <row r="179" spans="1:8" x14ac:dyDescent="0.25">
      <c r="A179" s="19" t="s">
        <v>225</v>
      </c>
      <c r="B179" s="20" t="s">
        <v>43</v>
      </c>
      <c r="C179" s="20" t="s">
        <v>431</v>
      </c>
      <c r="D179" s="20" t="s">
        <v>435</v>
      </c>
      <c r="E179" s="20" t="s">
        <v>437</v>
      </c>
      <c r="F179" s="88"/>
      <c r="G179" s="79">
        <v>289.01</v>
      </c>
      <c r="H179" s="23">
        <f t="shared" si="11"/>
        <v>0</v>
      </c>
    </row>
    <row r="180" spans="1:8" x14ac:dyDescent="0.25">
      <c r="A180" s="19" t="s">
        <v>226</v>
      </c>
      <c r="B180" s="20" t="s">
        <v>43</v>
      </c>
      <c r="C180" s="20" t="s">
        <v>431</v>
      </c>
      <c r="D180" s="20" t="s">
        <v>434</v>
      </c>
      <c r="E180" s="20" t="s">
        <v>438</v>
      </c>
      <c r="F180" s="88"/>
      <c r="G180" s="79">
        <v>575.66999999999996</v>
      </c>
      <c r="H180" s="23">
        <f t="shared" si="11"/>
        <v>0</v>
      </c>
    </row>
    <row r="181" spans="1:8" x14ac:dyDescent="0.25">
      <c r="A181" s="19" t="s">
        <v>227</v>
      </c>
      <c r="B181" s="20" t="s">
        <v>43</v>
      </c>
      <c r="C181" s="20" t="s">
        <v>431</v>
      </c>
      <c r="D181" s="20" t="s">
        <v>435</v>
      </c>
      <c r="E181" s="20" t="s">
        <v>438</v>
      </c>
      <c r="F181" s="88"/>
      <c r="G181" s="79">
        <v>534.80999999999995</v>
      </c>
      <c r="H181" s="23">
        <f t="shared" si="11"/>
        <v>0</v>
      </c>
    </row>
    <row r="182" spans="1:8" x14ac:dyDescent="0.25">
      <c r="A182" s="19" t="s">
        <v>228</v>
      </c>
      <c r="B182" s="20" t="s">
        <v>43</v>
      </c>
      <c r="C182" s="20" t="s">
        <v>431</v>
      </c>
      <c r="D182" s="20" t="s">
        <v>434</v>
      </c>
      <c r="E182" s="20" t="s">
        <v>439</v>
      </c>
      <c r="F182" s="88"/>
      <c r="G182" s="79">
        <v>435.82</v>
      </c>
      <c r="H182" s="23">
        <f t="shared" si="11"/>
        <v>0</v>
      </c>
    </row>
    <row r="183" spans="1:8" x14ac:dyDescent="0.25">
      <c r="A183" s="19" t="s">
        <v>229</v>
      </c>
      <c r="B183" s="20" t="s">
        <v>43</v>
      </c>
      <c r="C183" s="20" t="s">
        <v>431</v>
      </c>
      <c r="D183" s="20" t="s">
        <v>435</v>
      </c>
      <c r="E183" s="20" t="s">
        <v>439</v>
      </c>
      <c r="F183" s="88"/>
      <c r="G183" s="79">
        <v>411.09</v>
      </c>
      <c r="H183" s="23">
        <f t="shared" si="11"/>
        <v>0</v>
      </c>
    </row>
    <row r="184" spans="1:8" x14ac:dyDescent="0.25">
      <c r="A184" s="19" t="s">
        <v>230</v>
      </c>
      <c r="B184" s="20" t="s">
        <v>43</v>
      </c>
      <c r="C184" s="20" t="s">
        <v>431</v>
      </c>
      <c r="D184" s="20" t="s">
        <v>434</v>
      </c>
      <c r="E184" s="20" t="s">
        <v>440</v>
      </c>
      <c r="F184" s="88"/>
      <c r="G184" s="79">
        <v>275.8</v>
      </c>
      <c r="H184" s="23">
        <f t="shared" si="11"/>
        <v>0</v>
      </c>
    </row>
    <row r="185" spans="1:8" x14ac:dyDescent="0.25">
      <c r="A185" s="19" t="s">
        <v>231</v>
      </c>
      <c r="B185" s="20" t="s">
        <v>43</v>
      </c>
      <c r="C185" s="20" t="s">
        <v>431</v>
      </c>
      <c r="D185" s="20" t="s">
        <v>435</v>
      </c>
      <c r="E185" s="20" t="s">
        <v>440</v>
      </c>
      <c r="F185" s="88"/>
      <c r="G185" s="79">
        <v>252.05</v>
      </c>
      <c r="H185" s="23">
        <f t="shared" si="11"/>
        <v>0</v>
      </c>
    </row>
    <row r="186" spans="1:8" x14ac:dyDescent="0.25">
      <c r="A186" s="19" t="s">
        <v>232</v>
      </c>
      <c r="B186" s="20" t="s">
        <v>43</v>
      </c>
      <c r="C186" s="20" t="s">
        <v>431</v>
      </c>
      <c r="D186" s="20" t="s">
        <v>434</v>
      </c>
      <c r="E186" s="20" t="s">
        <v>441</v>
      </c>
      <c r="F186" s="88"/>
      <c r="G186" s="79">
        <v>385.01</v>
      </c>
      <c r="H186" s="23">
        <f t="shared" si="11"/>
        <v>0</v>
      </c>
    </row>
    <row r="187" spans="1:8" x14ac:dyDescent="0.25">
      <c r="A187" s="19" t="s">
        <v>233</v>
      </c>
      <c r="B187" s="20" t="s">
        <v>43</v>
      </c>
      <c r="C187" s="20" t="s">
        <v>431</v>
      </c>
      <c r="D187" s="20" t="s">
        <v>435</v>
      </c>
      <c r="E187" s="20" t="s">
        <v>441</v>
      </c>
      <c r="F187" s="88"/>
      <c r="G187" s="79">
        <v>337.14</v>
      </c>
      <c r="H187" s="23">
        <f t="shared" si="11"/>
        <v>0</v>
      </c>
    </row>
    <row r="188" spans="1:8" x14ac:dyDescent="0.25">
      <c r="A188" s="19" t="s">
        <v>234</v>
      </c>
      <c r="B188" s="20" t="s">
        <v>43</v>
      </c>
      <c r="C188" s="20" t="s">
        <v>431</v>
      </c>
      <c r="D188" s="20" t="s">
        <v>434</v>
      </c>
      <c r="E188" s="20" t="s">
        <v>442</v>
      </c>
      <c r="F188" s="88"/>
      <c r="G188" s="79">
        <v>340.96</v>
      </c>
      <c r="H188" s="23">
        <f t="shared" si="11"/>
        <v>0</v>
      </c>
    </row>
    <row r="189" spans="1:8" x14ac:dyDescent="0.25">
      <c r="A189" s="19" t="s">
        <v>235</v>
      </c>
      <c r="B189" s="20" t="s">
        <v>43</v>
      </c>
      <c r="C189" s="20" t="s">
        <v>431</v>
      </c>
      <c r="D189" s="20" t="s">
        <v>435</v>
      </c>
      <c r="E189" s="20" t="s">
        <v>442</v>
      </c>
      <c r="F189" s="88"/>
      <c r="G189" s="79">
        <v>286.98</v>
      </c>
      <c r="H189" s="23">
        <f t="shared" si="11"/>
        <v>0</v>
      </c>
    </row>
    <row r="190" spans="1:8" x14ac:dyDescent="0.25">
      <c r="A190" s="19" t="s">
        <v>236</v>
      </c>
      <c r="B190" s="20" t="s">
        <v>43</v>
      </c>
      <c r="C190" s="20" t="s">
        <v>431</v>
      </c>
      <c r="D190" s="20" t="s">
        <v>434</v>
      </c>
      <c r="E190" s="20" t="s">
        <v>443</v>
      </c>
      <c r="F190" s="88"/>
      <c r="G190" s="79">
        <v>380.51</v>
      </c>
      <c r="H190" s="23">
        <f t="shared" si="11"/>
        <v>0</v>
      </c>
    </row>
    <row r="191" spans="1:8" x14ac:dyDescent="0.25">
      <c r="A191" s="19" t="s">
        <v>237</v>
      </c>
      <c r="B191" s="20" t="s">
        <v>43</v>
      </c>
      <c r="C191" s="20" t="s">
        <v>431</v>
      </c>
      <c r="D191" s="20" t="s">
        <v>435</v>
      </c>
      <c r="E191" s="20" t="s">
        <v>443</v>
      </c>
      <c r="F191" s="88"/>
      <c r="G191" s="79">
        <v>352.75</v>
      </c>
      <c r="H191" s="23">
        <f t="shared" si="11"/>
        <v>0</v>
      </c>
    </row>
    <row r="192" spans="1:8" x14ac:dyDescent="0.25">
      <c r="A192" s="19" t="s">
        <v>238</v>
      </c>
      <c r="B192" s="20" t="s">
        <v>43</v>
      </c>
      <c r="C192" s="20" t="s">
        <v>431</v>
      </c>
      <c r="D192" s="20" t="s">
        <v>434</v>
      </c>
      <c r="E192" s="20" t="s">
        <v>444</v>
      </c>
      <c r="F192" s="88"/>
      <c r="G192" s="79">
        <v>270.39</v>
      </c>
      <c r="H192" s="23">
        <f t="shared" si="11"/>
        <v>0</v>
      </c>
    </row>
    <row r="193" spans="1:8" x14ac:dyDescent="0.25">
      <c r="A193" s="19" t="s">
        <v>239</v>
      </c>
      <c r="B193" s="20" t="s">
        <v>43</v>
      </c>
      <c r="C193" s="20" t="s">
        <v>431</v>
      </c>
      <c r="D193" s="20" t="s">
        <v>435</v>
      </c>
      <c r="E193" s="20" t="s">
        <v>444</v>
      </c>
      <c r="F193" s="88"/>
      <c r="G193" s="79">
        <v>248.76</v>
      </c>
      <c r="H193" s="23">
        <f t="shared" si="11"/>
        <v>0</v>
      </c>
    </row>
    <row r="194" spans="1:8" x14ac:dyDescent="0.25">
      <c r="A194" s="19" t="s">
        <v>240</v>
      </c>
      <c r="B194" s="20" t="s">
        <v>423</v>
      </c>
      <c r="C194" s="20" t="s">
        <v>432</v>
      </c>
      <c r="D194" s="20" t="s">
        <v>434</v>
      </c>
      <c r="E194" s="20" t="s">
        <v>437</v>
      </c>
      <c r="F194" s="88"/>
      <c r="G194" s="79">
        <v>529.97</v>
      </c>
      <c r="H194" s="23">
        <f t="shared" ref="H194:H209" si="12">G194*F194</f>
        <v>0</v>
      </c>
    </row>
    <row r="195" spans="1:8" x14ac:dyDescent="0.25">
      <c r="A195" s="19" t="s">
        <v>241</v>
      </c>
      <c r="B195" s="20" t="s">
        <v>423</v>
      </c>
      <c r="C195" s="20" t="s">
        <v>432</v>
      </c>
      <c r="D195" s="20" t="s">
        <v>435</v>
      </c>
      <c r="E195" s="20" t="s">
        <v>437</v>
      </c>
      <c r="F195" s="88"/>
      <c r="G195" s="79">
        <v>461.24</v>
      </c>
      <c r="H195" s="23">
        <f t="shared" si="12"/>
        <v>0</v>
      </c>
    </row>
    <row r="196" spans="1:8" x14ac:dyDescent="0.25">
      <c r="A196" s="19" t="s">
        <v>242</v>
      </c>
      <c r="B196" s="20" t="s">
        <v>423</v>
      </c>
      <c r="C196" s="20" t="s">
        <v>432</v>
      </c>
      <c r="D196" s="20" t="s">
        <v>434</v>
      </c>
      <c r="E196" s="20" t="s">
        <v>438</v>
      </c>
      <c r="F196" s="88"/>
      <c r="G196" s="79">
        <v>936.56</v>
      </c>
      <c r="H196" s="23">
        <f t="shared" si="12"/>
        <v>0</v>
      </c>
    </row>
    <row r="197" spans="1:8" x14ac:dyDescent="0.25">
      <c r="A197" s="19" t="s">
        <v>243</v>
      </c>
      <c r="B197" s="20" t="s">
        <v>423</v>
      </c>
      <c r="C197" s="20" t="s">
        <v>432</v>
      </c>
      <c r="D197" s="20" t="s">
        <v>435</v>
      </c>
      <c r="E197" s="20" t="s">
        <v>438</v>
      </c>
      <c r="F197" s="88"/>
      <c r="G197" s="79">
        <v>848.52</v>
      </c>
      <c r="H197" s="23">
        <f t="shared" si="12"/>
        <v>0</v>
      </c>
    </row>
    <row r="198" spans="1:8" x14ac:dyDescent="0.25">
      <c r="A198" s="19" t="s">
        <v>244</v>
      </c>
      <c r="B198" s="20" t="s">
        <v>423</v>
      </c>
      <c r="C198" s="20" t="s">
        <v>432</v>
      </c>
      <c r="D198" s="20" t="s">
        <v>434</v>
      </c>
      <c r="E198" s="20" t="s">
        <v>439</v>
      </c>
      <c r="F198" s="88"/>
      <c r="G198" s="79">
        <v>716.6</v>
      </c>
      <c r="H198" s="23">
        <f t="shared" si="12"/>
        <v>0</v>
      </c>
    </row>
    <row r="199" spans="1:8" x14ac:dyDescent="0.25">
      <c r="A199" s="19" t="s">
        <v>245</v>
      </c>
      <c r="B199" s="20" t="s">
        <v>423</v>
      </c>
      <c r="C199" s="20" t="s">
        <v>432</v>
      </c>
      <c r="D199" s="20" t="s">
        <v>435</v>
      </c>
      <c r="E199" s="20" t="s">
        <v>439</v>
      </c>
      <c r="F199" s="88"/>
      <c r="G199" s="79">
        <v>659.23</v>
      </c>
      <c r="H199" s="23">
        <f t="shared" si="12"/>
        <v>0</v>
      </c>
    </row>
    <row r="200" spans="1:8" x14ac:dyDescent="0.25">
      <c r="A200" s="19" t="s">
        <v>246</v>
      </c>
      <c r="B200" s="20" t="s">
        <v>423</v>
      </c>
      <c r="C200" s="20" t="s">
        <v>432</v>
      </c>
      <c r="D200" s="20" t="s">
        <v>434</v>
      </c>
      <c r="E200" s="20" t="s">
        <v>440</v>
      </c>
      <c r="F200" s="88"/>
      <c r="G200" s="79">
        <v>443.65</v>
      </c>
      <c r="H200" s="23">
        <f t="shared" si="12"/>
        <v>0</v>
      </c>
    </row>
    <row r="201" spans="1:8" x14ac:dyDescent="0.25">
      <c r="A201" s="19" t="s">
        <v>247</v>
      </c>
      <c r="B201" s="20" t="s">
        <v>423</v>
      </c>
      <c r="C201" s="20" t="s">
        <v>432</v>
      </c>
      <c r="D201" s="20" t="s">
        <v>435</v>
      </c>
      <c r="E201" s="20" t="s">
        <v>440</v>
      </c>
      <c r="F201" s="88"/>
      <c r="G201" s="79">
        <v>395.35</v>
      </c>
      <c r="H201" s="23">
        <f t="shared" si="12"/>
        <v>0</v>
      </c>
    </row>
    <row r="202" spans="1:8" x14ac:dyDescent="0.25">
      <c r="A202" s="19" t="s">
        <v>248</v>
      </c>
      <c r="B202" s="20" t="s">
        <v>423</v>
      </c>
      <c r="C202" s="20" t="s">
        <v>432</v>
      </c>
      <c r="D202" s="20" t="s">
        <v>434</v>
      </c>
      <c r="E202" s="20" t="s">
        <v>441</v>
      </c>
      <c r="F202" s="88"/>
      <c r="G202" s="79">
        <v>625.51</v>
      </c>
      <c r="H202" s="23">
        <f t="shared" si="12"/>
        <v>0</v>
      </c>
    </row>
    <row r="203" spans="1:8" x14ac:dyDescent="0.25">
      <c r="A203" s="19" t="s">
        <v>249</v>
      </c>
      <c r="B203" s="20" t="s">
        <v>423</v>
      </c>
      <c r="C203" s="20" t="s">
        <v>432</v>
      </c>
      <c r="D203" s="20" t="s">
        <v>435</v>
      </c>
      <c r="E203" s="20" t="s">
        <v>441</v>
      </c>
      <c r="F203" s="88"/>
      <c r="G203" s="79">
        <v>534.14</v>
      </c>
      <c r="H203" s="23">
        <f t="shared" si="12"/>
        <v>0</v>
      </c>
    </row>
    <row r="204" spans="1:8" x14ac:dyDescent="0.25">
      <c r="A204" s="19" t="s">
        <v>250</v>
      </c>
      <c r="B204" s="20" t="s">
        <v>423</v>
      </c>
      <c r="C204" s="20" t="s">
        <v>432</v>
      </c>
      <c r="D204" s="20" t="s">
        <v>434</v>
      </c>
      <c r="E204" s="20" t="s">
        <v>442</v>
      </c>
      <c r="F204" s="88"/>
      <c r="G204" s="79">
        <v>555.76</v>
      </c>
      <c r="H204" s="23">
        <f t="shared" si="12"/>
        <v>0</v>
      </c>
    </row>
    <row r="205" spans="1:8" x14ac:dyDescent="0.25">
      <c r="A205" s="19" t="s">
        <v>251</v>
      </c>
      <c r="B205" s="20" t="s">
        <v>423</v>
      </c>
      <c r="C205" s="20" t="s">
        <v>432</v>
      </c>
      <c r="D205" s="20" t="s">
        <v>435</v>
      </c>
      <c r="E205" s="20" t="s">
        <v>442</v>
      </c>
      <c r="F205" s="88"/>
      <c r="G205" s="79">
        <v>456.15</v>
      </c>
      <c r="H205" s="23">
        <f t="shared" si="12"/>
        <v>0</v>
      </c>
    </row>
    <row r="206" spans="1:8" x14ac:dyDescent="0.25">
      <c r="A206" s="19" t="s">
        <v>252</v>
      </c>
      <c r="B206" s="20" t="s">
        <v>423</v>
      </c>
      <c r="C206" s="20" t="s">
        <v>432</v>
      </c>
      <c r="D206" s="20" t="s">
        <v>434</v>
      </c>
      <c r="E206" s="20" t="s">
        <v>443</v>
      </c>
      <c r="F206" s="88"/>
      <c r="G206" s="79">
        <v>614.25</v>
      </c>
      <c r="H206" s="23">
        <f t="shared" si="12"/>
        <v>0</v>
      </c>
    </row>
    <row r="207" spans="1:8" x14ac:dyDescent="0.25">
      <c r="A207" s="19" t="s">
        <v>253</v>
      </c>
      <c r="B207" s="20" t="s">
        <v>423</v>
      </c>
      <c r="C207" s="20" t="s">
        <v>432</v>
      </c>
      <c r="D207" s="20" t="s">
        <v>435</v>
      </c>
      <c r="E207" s="20" t="s">
        <v>443</v>
      </c>
      <c r="F207" s="88"/>
      <c r="G207" s="79">
        <v>555.20000000000005</v>
      </c>
      <c r="H207" s="23">
        <f t="shared" si="12"/>
        <v>0</v>
      </c>
    </row>
    <row r="208" spans="1:8" x14ac:dyDescent="0.25">
      <c r="A208" s="19" t="s">
        <v>254</v>
      </c>
      <c r="B208" s="20" t="s">
        <v>423</v>
      </c>
      <c r="C208" s="20" t="s">
        <v>432</v>
      </c>
      <c r="D208" s="20" t="s">
        <v>434</v>
      </c>
      <c r="E208" s="20" t="s">
        <v>444</v>
      </c>
      <c r="F208" s="88"/>
      <c r="G208" s="79">
        <v>433.06</v>
      </c>
      <c r="H208" s="23">
        <f t="shared" si="12"/>
        <v>0</v>
      </c>
    </row>
    <row r="209" spans="1:8" x14ac:dyDescent="0.25">
      <c r="A209" s="19" t="s">
        <v>255</v>
      </c>
      <c r="B209" s="20" t="s">
        <v>423</v>
      </c>
      <c r="C209" s="20" t="s">
        <v>432</v>
      </c>
      <c r="D209" s="20" t="s">
        <v>435</v>
      </c>
      <c r="E209" s="20" t="s">
        <v>444</v>
      </c>
      <c r="F209" s="88"/>
      <c r="G209" s="79">
        <v>388.47</v>
      </c>
      <c r="H209" s="23">
        <f t="shared" si="12"/>
        <v>0</v>
      </c>
    </row>
    <row r="210" spans="1:8" x14ac:dyDescent="0.25">
      <c r="A210" s="19" t="s">
        <v>256</v>
      </c>
      <c r="B210" s="20" t="s">
        <v>43</v>
      </c>
      <c r="C210" s="20" t="s">
        <v>432</v>
      </c>
      <c r="D210" s="20" t="s">
        <v>434</v>
      </c>
      <c r="E210" s="20" t="s">
        <v>437</v>
      </c>
      <c r="F210" s="88"/>
      <c r="G210" s="79">
        <v>400.62</v>
      </c>
      <c r="H210" s="23">
        <f t="shared" ref="H210:H225" si="13">G210*F210</f>
        <v>0</v>
      </c>
    </row>
    <row r="211" spans="1:8" x14ac:dyDescent="0.25">
      <c r="A211" s="19" t="s">
        <v>257</v>
      </c>
      <c r="B211" s="20" t="s">
        <v>43</v>
      </c>
      <c r="C211" s="20" t="s">
        <v>432</v>
      </c>
      <c r="D211" s="20" t="s">
        <v>435</v>
      </c>
      <c r="E211" s="20" t="s">
        <v>437</v>
      </c>
      <c r="F211" s="88"/>
      <c r="G211" s="79">
        <v>356.77</v>
      </c>
      <c r="H211" s="23">
        <f t="shared" si="13"/>
        <v>0</v>
      </c>
    </row>
    <row r="212" spans="1:8" x14ac:dyDescent="0.25">
      <c r="A212" s="19" t="s">
        <v>258</v>
      </c>
      <c r="B212" s="20" t="s">
        <v>43</v>
      </c>
      <c r="C212" s="20" t="s">
        <v>432</v>
      </c>
      <c r="D212" s="20" t="s">
        <v>434</v>
      </c>
      <c r="E212" s="20" t="s">
        <v>438</v>
      </c>
      <c r="F212" s="88"/>
      <c r="G212" s="79">
        <v>712.14</v>
      </c>
      <c r="H212" s="23">
        <f t="shared" si="13"/>
        <v>0</v>
      </c>
    </row>
    <row r="213" spans="1:8" x14ac:dyDescent="0.25">
      <c r="A213" s="19" t="s">
        <v>259</v>
      </c>
      <c r="B213" s="20" t="s">
        <v>43</v>
      </c>
      <c r="C213" s="20" t="s">
        <v>432</v>
      </c>
      <c r="D213" s="20" t="s">
        <v>435</v>
      </c>
      <c r="E213" s="20" t="s">
        <v>438</v>
      </c>
      <c r="F213" s="88"/>
      <c r="G213" s="79">
        <v>660.24</v>
      </c>
      <c r="H213" s="23">
        <f t="shared" si="13"/>
        <v>0</v>
      </c>
    </row>
    <row r="214" spans="1:8" x14ac:dyDescent="0.25">
      <c r="A214" s="19" t="s">
        <v>260</v>
      </c>
      <c r="B214" s="20" t="s">
        <v>43</v>
      </c>
      <c r="C214" s="20" t="s">
        <v>432</v>
      </c>
      <c r="D214" s="20" t="s">
        <v>434</v>
      </c>
      <c r="E214" s="20" t="s">
        <v>439</v>
      </c>
      <c r="F214" s="88"/>
      <c r="G214" s="79">
        <v>539.14</v>
      </c>
      <c r="H214" s="23">
        <f t="shared" si="13"/>
        <v>0</v>
      </c>
    </row>
    <row r="215" spans="1:8" x14ac:dyDescent="0.25">
      <c r="A215" s="19" t="s">
        <v>261</v>
      </c>
      <c r="B215" s="20" t="s">
        <v>43</v>
      </c>
      <c r="C215" s="20" t="s">
        <v>432</v>
      </c>
      <c r="D215" s="20" t="s">
        <v>435</v>
      </c>
      <c r="E215" s="20" t="s">
        <v>439</v>
      </c>
      <c r="F215" s="88"/>
      <c r="G215" s="79">
        <v>507.48</v>
      </c>
      <c r="H215" s="23">
        <f t="shared" si="13"/>
        <v>0</v>
      </c>
    </row>
    <row r="216" spans="1:8" x14ac:dyDescent="0.25">
      <c r="A216" s="19" t="s">
        <v>262</v>
      </c>
      <c r="B216" s="20" t="s">
        <v>43</v>
      </c>
      <c r="C216" s="20" t="s">
        <v>432</v>
      </c>
      <c r="D216" s="20" t="s">
        <v>434</v>
      </c>
      <c r="E216" s="20" t="s">
        <v>440</v>
      </c>
      <c r="F216" s="88"/>
      <c r="G216" s="79">
        <v>340.87</v>
      </c>
      <c r="H216" s="23">
        <f t="shared" si="13"/>
        <v>0</v>
      </c>
    </row>
    <row r="217" spans="1:8" x14ac:dyDescent="0.25">
      <c r="A217" s="19" t="s">
        <v>263</v>
      </c>
      <c r="B217" s="20" t="s">
        <v>43</v>
      </c>
      <c r="C217" s="20" t="s">
        <v>432</v>
      </c>
      <c r="D217" s="20" t="s">
        <v>435</v>
      </c>
      <c r="E217" s="20" t="s">
        <v>440</v>
      </c>
      <c r="F217" s="88"/>
      <c r="G217" s="79">
        <v>310.89</v>
      </c>
      <c r="H217" s="23">
        <f t="shared" si="13"/>
        <v>0</v>
      </c>
    </row>
    <row r="218" spans="1:8" x14ac:dyDescent="0.25">
      <c r="A218" s="19" t="s">
        <v>264</v>
      </c>
      <c r="B218" s="20" t="s">
        <v>43</v>
      </c>
      <c r="C218" s="20" t="s">
        <v>432</v>
      </c>
      <c r="D218" s="20" t="s">
        <v>434</v>
      </c>
      <c r="E218" s="20" t="s">
        <v>441</v>
      </c>
      <c r="F218" s="88"/>
      <c r="G218" s="79">
        <v>476.23</v>
      </c>
      <c r="H218" s="23">
        <f t="shared" si="13"/>
        <v>0</v>
      </c>
    </row>
    <row r="219" spans="1:8" x14ac:dyDescent="0.25">
      <c r="A219" s="19" t="s">
        <v>265</v>
      </c>
      <c r="B219" s="20" t="s">
        <v>43</v>
      </c>
      <c r="C219" s="20" t="s">
        <v>432</v>
      </c>
      <c r="D219" s="20" t="s">
        <v>435</v>
      </c>
      <c r="E219" s="20" t="s">
        <v>441</v>
      </c>
      <c r="F219" s="88"/>
      <c r="G219" s="79">
        <v>416.16</v>
      </c>
      <c r="H219" s="23">
        <f t="shared" si="13"/>
        <v>0</v>
      </c>
    </row>
    <row r="220" spans="1:8" x14ac:dyDescent="0.25">
      <c r="A220" s="19" t="s">
        <v>266</v>
      </c>
      <c r="B220" s="20" t="s">
        <v>43</v>
      </c>
      <c r="C220" s="20" t="s">
        <v>432</v>
      </c>
      <c r="D220" s="20" t="s">
        <v>434</v>
      </c>
      <c r="E220" s="20" t="s">
        <v>442</v>
      </c>
      <c r="F220" s="88"/>
      <c r="G220" s="79">
        <v>421.62</v>
      </c>
      <c r="H220" s="23">
        <f t="shared" si="13"/>
        <v>0</v>
      </c>
    </row>
    <row r="221" spans="1:8" x14ac:dyDescent="0.25">
      <c r="A221" s="19" t="s">
        <v>267</v>
      </c>
      <c r="B221" s="20" t="s">
        <v>43</v>
      </c>
      <c r="C221" s="20" t="s">
        <v>432</v>
      </c>
      <c r="D221" s="20" t="s">
        <v>435</v>
      </c>
      <c r="E221" s="20" t="s">
        <v>442</v>
      </c>
      <c r="F221" s="88"/>
      <c r="G221" s="79">
        <v>354.13</v>
      </c>
      <c r="H221" s="23">
        <f t="shared" si="13"/>
        <v>0</v>
      </c>
    </row>
    <row r="222" spans="1:8" x14ac:dyDescent="0.25">
      <c r="A222" s="19" t="s">
        <v>268</v>
      </c>
      <c r="B222" s="20" t="s">
        <v>43</v>
      </c>
      <c r="C222" s="20" t="s">
        <v>432</v>
      </c>
      <c r="D222" s="20" t="s">
        <v>434</v>
      </c>
      <c r="E222" s="20" t="s">
        <v>443</v>
      </c>
      <c r="F222" s="88"/>
      <c r="G222" s="79">
        <v>469.83</v>
      </c>
      <c r="H222" s="23">
        <f t="shared" si="13"/>
        <v>0</v>
      </c>
    </row>
    <row r="223" spans="1:8" x14ac:dyDescent="0.25">
      <c r="A223" s="19" t="s">
        <v>269</v>
      </c>
      <c r="B223" s="20" t="s">
        <v>43</v>
      </c>
      <c r="C223" s="20" t="s">
        <v>432</v>
      </c>
      <c r="D223" s="20" t="s">
        <v>435</v>
      </c>
      <c r="E223" s="20" t="s">
        <v>443</v>
      </c>
      <c r="F223" s="88"/>
      <c r="G223" s="79">
        <v>434.65</v>
      </c>
      <c r="H223" s="23">
        <f t="shared" si="13"/>
        <v>0</v>
      </c>
    </row>
    <row r="224" spans="1:8" x14ac:dyDescent="0.25">
      <c r="A224" s="19" t="s">
        <v>270</v>
      </c>
      <c r="B224" s="20" t="s">
        <v>43</v>
      </c>
      <c r="C224" s="20" t="s">
        <v>432</v>
      </c>
      <c r="D224" s="20" t="s">
        <v>434</v>
      </c>
      <c r="E224" s="20" t="s">
        <v>444</v>
      </c>
      <c r="F224" s="88"/>
      <c r="G224" s="79">
        <v>333.86</v>
      </c>
      <c r="H224" s="23">
        <f t="shared" si="13"/>
        <v>0</v>
      </c>
    </row>
    <row r="225" spans="1:8" x14ac:dyDescent="0.25">
      <c r="A225" s="19" t="s">
        <v>271</v>
      </c>
      <c r="B225" s="20" t="s">
        <v>43</v>
      </c>
      <c r="C225" s="20" t="s">
        <v>432</v>
      </c>
      <c r="D225" s="20" t="s">
        <v>435</v>
      </c>
      <c r="E225" s="20" t="s">
        <v>444</v>
      </c>
      <c r="F225" s="88"/>
      <c r="G225" s="79">
        <v>306.52999999999997</v>
      </c>
      <c r="H225" s="23">
        <f t="shared" si="13"/>
        <v>0</v>
      </c>
    </row>
    <row r="226" spans="1:8" x14ac:dyDescent="0.25">
      <c r="A226" s="19" t="s">
        <v>272</v>
      </c>
      <c r="B226" s="20" t="s">
        <v>423</v>
      </c>
      <c r="C226" s="20" t="s">
        <v>433</v>
      </c>
      <c r="D226" s="20" t="s">
        <v>434</v>
      </c>
      <c r="E226" s="20" t="s">
        <v>437</v>
      </c>
      <c r="F226" s="88"/>
      <c r="G226" s="79">
        <v>704.81</v>
      </c>
      <c r="H226" s="23">
        <f t="shared" ref="H226:H241" si="14">G226*F226</f>
        <v>0</v>
      </c>
    </row>
    <row r="227" spans="1:8" x14ac:dyDescent="0.25">
      <c r="A227" s="19" t="s">
        <v>273</v>
      </c>
      <c r="B227" s="20" t="s">
        <v>423</v>
      </c>
      <c r="C227" s="20" t="s">
        <v>433</v>
      </c>
      <c r="D227" s="20" t="s">
        <v>435</v>
      </c>
      <c r="E227" s="20" t="s">
        <v>437</v>
      </c>
      <c r="F227" s="88"/>
      <c r="G227" s="79">
        <v>620.4</v>
      </c>
      <c r="H227" s="23">
        <f t="shared" si="14"/>
        <v>0</v>
      </c>
    </row>
    <row r="228" spans="1:8" x14ac:dyDescent="0.25">
      <c r="A228" s="19" t="s">
        <v>274</v>
      </c>
      <c r="B228" s="20" t="s">
        <v>423</v>
      </c>
      <c r="C228" s="20" t="s">
        <v>433</v>
      </c>
      <c r="D228" s="20" t="s">
        <v>434</v>
      </c>
      <c r="E228" s="20" t="s">
        <v>438</v>
      </c>
      <c r="F228" s="88"/>
      <c r="G228" s="79">
        <v>1248.54</v>
      </c>
      <c r="H228" s="23">
        <f t="shared" si="14"/>
        <v>0</v>
      </c>
    </row>
    <row r="229" spans="1:8" x14ac:dyDescent="0.25">
      <c r="A229" s="19" t="s">
        <v>275</v>
      </c>
      <c r="B229" s="20" t="s">
        <v>423</v>
      </c>
      <c r="C229" s="20" t="s">
        <v>433</v>
      </c>
      <c r="D229" s="20" t="s">
        <v>435</v>
      </c>
      <c r="E229" s="20" t="s">
        <v>438</v>
      </c>
      <c r="F229" s="88"/>
      <c r="G229" s="79">
        <v>1144.0999999999999</v>
      </c>
      <c r="H229" s="23">
        <f t="shared" si="14"/>
        <v>0</v>
      </c>
    </row>
    <row r="230" spans="1:8" x14ac:dyDescent="0.25">
      <c r="A230" s="19" t="s">
        <v>276</v>
      </c>
      <c r="B230" s="20" t="s">
        <v>423</v>
      </c>
      <c r="C230" s="20" t="s">
        <v>433</v>
      </c>
      <c r="D230" s="20" t="s">
        <v>434</v>
      </c>
      <c r="E230" s="20" t="s">
        <v>439</v>
      </c>
      <c r="F230" s="88"/>
      <c r="G230" s="79">
        <v>951.15</v>
      </c>
      <c r="H230" s="23">
        <f t="shared" si="14"/>
        <v>0</v>
      </c>
    </row>
    <row r="231" spans="1:8" x14ac:dyDescent="0.25">
      <c r="A231" s="19" t="s">
        <v>277</v>
      </c>
      <c r="B231" s="20" t="s">
        <v>423</v>
      </c>
      <c r="C231" s="20" t="s">
        <v>433</v>
      </c>
      <c r="D231" s="20" t="s">
        <v>435</v>
      </c>
      <c r="E231" s="20" t="s">
        <v>439</v>
      </c>
      <c r="F231" s="88"/>
      <c r="G231" s="79">
        <v>884.94</v>
      </c>
      <c r="H231" s="23">
        <f t="shared" si="14"/>
        <v>0</v>
      </c>
    </row>
    <row r="232" spans="1:8" x14ac:dyDescent="0.25">
      <c r="A232" s="19" t="s">
        <v>278</v>
      </c>
      <c r="B232" s="20" t="s">
        <v>423</v>
      </c>
      <c r="C232" s="20" t="s">
        <v>433</v>
      </c>
      <c r="D232" s="20" t="s">
        <v>434</v>
      </c>
      <c r="E232" s="20" t="s">
        <v>440</v>
      </c>
      <c r="F232" s="88"/>
      <c r="G232" s="79">
        <v>594.46</v>
      </c>
      <c r="H232" s="23">
        <f t="shared" si="14"/>
        <v>0</v>
      </c>
    </row>
    <row r="233" spans="1:8" x14ac:dyDescent="0.25">
      <c r="A233" s="19" t="s">
        <v>279</v>
      </c>
      <c r="B233" s="20" t="s">
        <v>423</v>
      </c>
      <c r="C233" s="20" t="s">
        <v>433</v>
      </c>
      <c r="D233" s="20" t="s">
        <v>435</v>
      </c>
      <c r="E233" s="20" t="s">
        <v>440</v>
      </c>
      <c r="F233" s="88"/>
      <c r="G233" s="79">
        <v>535.86</v>
      </c>
      <c r="H233" s="23">
        <f t="shared" si="14"/>
        <v>0</v>
      </c>
    </row>
    <row r="234" spans="1:8" x14ac:dyDescent="0.25">
      <c r="A234" s="19" t="s">
        <v>280</v>
      </c>
      <c r="B234" s="20" t="s">
        <v>423</v>
      </c>
      <c r="C234" s="20" t="s">
        <v>433</v>
      </c>
      <c r="D234" s="20" t="s">
        <v>434</v>
      </c>
      <c r="E234" s="20" t="s">
        <v>441</v>
      </c>
      <c r="F234" s="88"/>
      <c r="G234" s="79">
        <v>834.4</v>
      </c>
      <c r="H234" s="23">
        <f t="shared" si="14"/>
        <v>0</v>
      </c>
    </row>
    <row r="235" spans="1:8" x14ac:dyDescent="0.25">
      <c r="A235" s="19" t="s">
        <v>281</v>
      </c>
      <c r="B235" s="20" t="s">
        <v>423</v>
      </c>
      <c r="C235" s="20" t="s">
        <v>433</v>
      </c>
      <c r="D235" s="20" t="s">
        <v>435</v>
      </c>
      <c r="E235" s="20" t="s">
        <v>441</v>
      </c>
      <c r="F235" s="88"/>
      <c r="G235" s="79">
        <v>720.68</v>
      </c>
      <c r="H235" s="23">
        <f t="shared" si="14"/>
        <v>0</v>
      </c>
    </row>
    <row r="236" spans="1:8" x14ac:dyDescent="0.25">
      <c r="A236" s="19" t="s">
        <v>282</v>
      </c>
      <c r="B236" s="20" t="s">
        <v>423</v>
      </c>
      <c r="C236" s="20" t="s">
        <v>433</v>
      </c>
      <c r="D236" s="20" t="s">
        <v>434</v>
      </c>
      <c r="E236" s="20" t="s">
        <v>442</v>
      </c>
      <c r="F236" s="88"/>
      <c r="G236" s="79">
        <v>740.45</v>
      </c>
      <c r="H236" s="23">
        <f t="shared" si="14"/>
        <v>0</v>
      </c>
    </row>
    <row r="237" spans="1:8" x14ac:dyDescent="0.25">
      <c r="A237" s="19" t="s">
        <v>283</v>
      </c>
      <c r="B237" s="20" t="s">
        <v>423</v>
      </c>
      <c r="C237" s="20" t="s">
        <v>433</v>
      </c>
      <c r="D237" s="20" t="s">
        <v>435</v>
      </c>
      <c r="E237" s="20" t="s">
        <v>442</v>
      </c>
      <c r="F237" s="88"/>
      <c r="G237" s="79">
        <v>614.70000000000005</v>
      </c>
      <c r="H237" s="23">
        <f t="shared" si="14"/>
        <v>0</v>
      </c>
    </row>
    <row r="238" spans="1:8" x14ac:dyDescent="0.25">
      <c r="A238" s="19" t="s">
        <v>284</v>
      </c>
      <c r="B238" s="20" t="s">
        <v>423</v>
      </c>
      <c r="C238" s="20" t="s">
        <v>433</v>
      </c>
      <c r="D238" s="20" t="s">
        <v>434</v>
      </c>
      <c r="E238" s="20" t="s">
        <v>443</v>
      </c>
      <c r="F238" s="88"/>
      <c r="G238" s="79">
        <v>822.19</v>
      </c>
      <c r="H238" s="23">
        <f t="shared" si="14"/>
        <v>0</v>
      </c>
    </row>
    <row r="239" spans="1:8" x14ac:dyDescent="0.25">
      <c r="A239" s="19" t="s">
        <v>285</v>
      </c>
      <c r="B239" s="20" t="s">
        <v>423</v>
      </c>
      <c r="C239" s="20" t="s">
        <v>433</v>
      </c>
      <c r="D239" s="20" t="s">
        <v>435</v>
      </c>
      <c r="E239" s="20" t="s">
        <v>443</v>
      </c>
      <c r="F239" s="88"/>
      <c r="G239" s="79">
        <v>751.79</v>
      </c>
      <c r="H239" s="23">
        <f t="shared" si="14"/>
        <v>0</v>
      </c>
    </row>
    <row r="240" spans="1:8" x14ac:dyDescent="0.25">
      <c r="A240" s="19" t="s">
        <v>286</v>
      </c>
      <c r="B240" s="20" t="s">
        <v>423</v>
      </c>
      <c r="C240" s="20" t="s">
        <v>433</v>
      </c>
      <c r="D240" s="20" t="s">
        <v>434</v>
      </c>
      <c r="E240" s="20" t="s">
        <v>444</v>
      </c>
      <c r="F240" s="88"/>
      <c r="G240" s="79">
        <v>581.57000000000005</v>
      </c>
      <c r="H240" s="23">
        <f t="shared" si="14"/>
        <v>0</v>
      </c>
    </row>
    <row r="241" spans="1:8" x14ac:dyDescent="0.25">
      <c r="A241" s="19" t="s">
        <v>287</v>
      </c>
      <c r="B241" s="20" t="s">
        <v>423</v>
      </c>
      <c r="C241" s="20" t="s">
        <v>433</v>
      </c>
      <c r="D241" s="20" t="s">
        <v>435</v>
      </c>
      <c r="E241" s="20" t="s">
        <v>444</v>
      </c>
      <c r="F241" s="88"/>
      <c r="G241" s="79">
        <v>527.77</v>
      </c>
      <c r="H241" s="23">
        <f t="shared" si="14"/>
        <v>0</v>
      </c>
    </row>
    <row r="242" spans="1:8" x14ac:dyDescent="0.25">
      <c r="A242" s="19" t="s">
        <v>288</v>
      </c>
      <c r="B242" s="20" t="s">
        <v>43</v>
      </c>
      <c r="C242" s="20" t="s">
        <v>433</v>
      </c>
      <c r="D242" s="20" t="s">
        <v>434</v>
      </c>
      <c r="E242" s="20" t="s">
        <v>437</v>
      </c>
      <c r="F242" s="88"/>
      <c r="G242" s="79">
        <v>548.27</v>
      </c>
      <c r="H242" s="23">
        <f t="shared" ref="H242:H257" si="15">G242*F242</f>
        <v>0</v>
      </c>
    </row>
    <row r="243" spans="1:8" x14ac:dyDescent="0.25">
      <c r="A243" s="19" t="s">
        <v>289</v>
      </c>
      <c r="B243" s="20" t="s">
        <v>43</v>
      </c>
      <c r="C243" s="20" t="s">
        <v>433</v>
      </c>
      <c r="D243" s="20" t="s">
        <v>435</v>
      </c>
      <c r="E243" s="20" t="s">
        <v>437</v>
      </c>
      <c r="F243" s="88"/>
      <c r="G243" s="79">
        <v>493.95</v>
      </c>
      <c r="H243" s="23">
        <f t="shared" si="15"/>
        <v>0</v>
      </c>
    </row>
    <row r="244" spans="1:8" x14ac:dyDescent="0.25">
      <c r="A244" s="19" t="s">
        <v>290</v>
      </c>
      <c r="B244" s="20" t="s">
        <v>43</v>
      </c>
      <c r="C244" s="20" t="s">
        <v>433</v>
      </c>
      <c r="D244" s="20" t="s">
        <v>434</v>
      </c>
      <c r="E244" s="20" t="s">
        <v>438</v>
      </c>
      <c r="F244" s="88"/>
      <c r="G244" s="79">
        <v>977.16</v>
      </c>
      <c r="H244" s="23">
        <f t="shared" si="15"/>
        <v>0</v>
      </c>
    </row>
    <row r="245" spans="1:8" x14ac:dyDescent="0.25">
      <c r="A245" s="19" t="s">
        <v>291</v>
      </c>
      <c r="B245" s="20" t="s">
        <v>43</v>
      </c>
      <c r="C245" s="20" t="s">
        <v>433</v>
      </c>
      <c r="D245" s="20" t="s">
        <v>435</v>
      </c>
      <c r="E245" s="20" t="s">
        <v>438</v>
      </c>
      <c r="F245" s="88"/>
      <c r="G245" s="79">
        <v>916.41</v>
      </c>
      <c r="H245" s="23">
        <f t="shared" si="15"/>
        <v>0</v>
      </c>
    </row>
    <row r="246" spans="1:8" x14ac:dyDescent="0.25">
      <c r="A246" s="19" t="s">
        <v>292</v>
      </c>
      <c r="B246" s="20" t="s">
        <v>43</v>
      </c>
      <c r="C246" s="20" t="s">
        <v>433</v>
      </c>
      <c r="D246" s="20" t="s">
        <v>434</v>
      </c>
      <c r="E246" s="20" t="s">
        <v>439</v>
      </c>
      <c r="F246" s="88"/>
      <c r="G246" s="79">
        <v>736.26</v>
      </c>
      <c r="H246" s="23">
        <f t="shared" si="15"/>
        <v>0</v>
      </c>
    </row>
    <row r="247" spans="1:8" x14ac:dyDescent="0.25">
      <c r="A247" s="19" t="s">
        <v>293</v>
      </c>
      <c r="B247" s="20" t="s">
        <v>43</v>
      </c>
      <c r="C247" s="20" t="s">
        <v>433</v>
      </c>
      <c r="D247" s="20" t="s">
        <v>435</v>
      </c>
      <c r="E247" s="20" t="s">
        <v>439</v>
      </c>
      <c r="F247" s="88"/>
      <c r="G247" s="79">
        <v>701.12</v>
      </c>
      <c r="H247" s="23">
        <f t="shared" si="15"/>
        <v>0</v>
      </c>
    </row>
    <row r="248" spans="1:8" x14ac:dyDescent="0.25">
      <c r="A248" s="19" t="s">
        <v>294</v>
      </c>
      <c r="B248" s="20" t="s">
        <v>43</v>
      </c>
      <c r="C248" s="20" t="s">
        <v>433</v>
      </c>
      <c r="D248" s="20" t="s">
        <v>434</v>
      </c>
      <c r="E248" s="20" t="s">
        <v>440</v>
      </c>
      <c r="F248" s="88"/>
      <c r="G248" s="79">
        <v>470.18</v>
      </c>
      <c r="H248" s="23">
        <f t="shared" si="15"/>
        <v>0</v>
      </c>
    </row>
    <row r="249" spans="1:8" x14ac:dyDescent="0.25">
      <c r="A249" s="19" t="s">
        <v>295</v>
      </c>
      <c r="B249" s="20" t="s">
        <v>43</v>
      </c>
      <c r="C249" s="20" t="s">
        <v>433</v>
      </c>
      <c r="D249" s="20" t="s">
        <v>435</v>
      </c>
      <c r="E249" s="20" t="s">
        <v>440</v>
      </c>
      <c r="F249" s="88"/>
      <c r="G249" s="79">
        <v>433.72</v>
      </c>
      <c r="H249" s="23">
        <f t="shared" si="15"/>
        <v>0</v>
      </c>
    </row>
    <row r="250" spans="1:8" x14ac:dyDescent="0.25">
      <c r="A250" s="19" t="s">
        <v>296</v>
      </c>
      <c r="B250" s="20" t="s">
        <v>43</v>
      </c>
      <c r="C250" s="20" t="s">
        <v>433</v>
      </c>
      <c r="D250" s="20" t="s">
        <v>434</v>
      </c>
      <c r="E250" s="20" t="s">
        <v>441</v>
      </c>
      <c r="F250" s="88"/>
      <c r="G250" s="79">
        <v>653.87</v>
      </c>
      <c r="H250" s="23">
        <f t="shared" si="15"/>
        <v>0</v>
      </c>
    </row>
    <row r="251" spans="1:8" x14ac:dyDescent="0.25">
      <c r="A251" s="19" t="s">
        <v>297</v>
      </c>
      <c r="B251" s="20" t="s">
        <v>43</v>
      </c>
      <c r="C251" s="20" t="s">
        <v>433</v>
      </c>
      <c r="D251" s="20" t="s">
        <v>435</v>
      </c>
      <c r="E251" s="20" t="s">
        <v>441</v>
      </c>
      <c r="F251" s="88"/>
      <c r="G251" s="79">
        <v>578</v>
      </c>
      <c r="H251" s="23">
        <f t="shared" si="15"/>
        <v>0</v>
      </c>
    </row>
    <row r="252" spans="1:8" x14ac:dyDescent="0.25">
      <c r="A252" s="19" t="s">
        <v>298</v>
      </c>
      <c r="B252" s="20" t="s">
        <v>43</v>
      </c>
      <c r="C252" s="20" t="s">
        <v>433</v>
      </c>
      <c r="D252" s="20" t="s">
        <v>434</v>
      </c>
      <c r="E252" s="20" t="s">
        <v>442</v>
      </c>
      <c r="F252" s="88"/>
      <c r="G252" s="79">
        <v>578.09</v>
      </c>
      <c r="H252" s="23">
        <f t="shared" si="15"/>
        <v>0</v>
      </c>
    </row>
    <row r="253" spans="1:8" x14ac:dyDescent="0.25">
      <c r="A253" s="19" t="s">
        <v>299</v>
      </c>
      <c r="B253" s="20" t="s">
        <v>43</v>
      </c>
      <c r="C253" s="20" t="s">
        <v>433</v>
      </c>
      <c r="D253" s="20" t="s">
        <v>435</v>
      </c>
      <c r="E253" s="20" t="s">
        <v>442</v>
      </c>
      <c r="F253" s="88"/>
      <c r="G253" s="79">
        <v>491.19</v>
      </c>
      <c r="H253" s="23">
        <f t="shared" si="15"/>
        <v>0</v>
      </c>
    </row>
    <row r="254" spans="1:8" x14ac:dyDescent="0.25">
      <c r="A254" s="19" t="s">
        <v>300</v>
      </c>
      <c r="B254" s="20" t="s">
        <v>43</v>
      </c>
      <c r="C254" s="20" t="s">
        <v>433</v>
      </c>
      <c r="D254" s="20" t="s">
        <v>434</v>
      </c>
      <c r="E254" s="20" t="s">
        <v>443</v>
      </c>
      <c r="F254" s="88"/>
      <c r="G254" s="79">
        <v>647.17999999999995</v>
      </c>
      <c r="H254" s="23">
        <f t="shared" si="15"/>
        <v>0</v>
      </c>
    </row>
    <row r="255" spans="1:8" x14ac:dyDescent="0.25">
      <c r="A255" s="19" t="s">
        <v>301</v>
      </c>
      <c r="B255" s="20" t="s">
        <v>43</v>
      </c>
      <c r="C255" s="20" t="s">
        <v>433</v>
      </c>
      <c r="D255" s="20" t="s">
        <v>435</v>
      </c>
      <c r="E255" s="20" t="s">
        <v>443</v>
      </c>
      <c r="F255" s="88"/>
      <c r="G255" s="79">
        <v>605.65</v>
      </c>
      <c r="H255" s="23">
        <f t="shared" si="15"/>
        <v>0</v>
      </c>
    </row>
    <row r="256" spans="1:8" x14ac:dyDescent="0.25">
      <c r="A256" s="19" t="s">
        <v>302</v>
      </c>
      <c r="B256" s="20" t="s">
        <v>43</v>
      </c>
      <c r="C256" s="20" t="s">
        <v>433</v>
      </c>
      <c r="D256" s="20" t="s">
        <v>434</v>
      </c>
      <c r="E256" s="20" t="s">
        <v>444</v>
      </c>
      <c r="F256" s="88"/>
      <c r="G256" s="79">
        <v>461.48</v>
      </c>
      <c r="H256" s="23">
        <f t="shared" si="15"/>
        <v>0</v>
      </c>
    </row>
    <row r="257" spans="1:8" x14ac:dyDescent="0.25">
      <c r="A257" s="19" t="s">
        <v>303</v>
      </c>
      <c r="B257" s="20" t="s">
        <v>43</v>
      </c>
      <c r="C257" s="20" t="s">
        <v>433</v>
      </c>
      <c r="D257" s="20" t="s">
        <v>435</v>
      </c>
      <c r="E257" s="20" t="s">
        <v>444</v>
      </c>
      <c r="F257" s="88"/>
      <c r="G257" s="79">
        <v>428.55</v>
      </c>
      <c r="H257" s="23">
        <f t="shared" si="15"/>
        <v>0</v>
      </c>
    </row>
    <row r="258" spans="1:8" ht="15.75" thickBot="1" x14ac:dyDescent="0.3">
      <c r="A258" s="60"/>
      <c r="B258" s="14"/>
      <c r="C258" s="15"/>
      <c r="D258" s="16"/>
      <c r="E258" s="17"/>
      <c r="F258" s="17"/>
      <c r="G258" s="16"/>
      <c r="H258" s="60"/>
    </row>
    <row r="259" spans="1:8" ht="15.75" thickBot="1" x14ac:dyDescent="0.3">
      <c r="A259" s="10" t="s">
        <v>9</v>
      </c>
      <c r="B259" s="25" t="s">
        <v>447</v>
      </c>
      <c r="C259" s="25"/>
      <c r="D259" s="25"/>
      <c r="E259" s="25"/>
      <c r="F259" s="25">
        <f>SUM(F2:F257)</f>
        <v>0</v>
      </c>
      <c r="G259" s="49">
        <f>SUMPRODUCT($F$2:$F$257,G$2:G$257)</f>
        <v>0</v>
      </c>
      <c r="H259" s="60"/>
    </row>
    <row r="260" spans="1:8" ht="15.75" thickBot="1" x14ac:dyDescent="0.3">
      <c r="A260" s="60"/>
      <c r="B260" s="14"/>
      <c r="C260" s="15"/>
      <c r="D260" s="16"/>
      <c r="E260" s="17"/>
      <c r="F260" s="17"/>
      <c r="G260" s="16"/>
      <c r="H260" s="60"/>
    </row>
    <row r="261" spans="1:8" x14ac:dyDescent="0.25">
      <c r="A261" s="1" t="s">
        <v>47</v>
      </c>
      <c r="B261" s="4"/>
      <c r="C261" s="4" t="s">
        <v>448</v>
      </c>
      <c r="D261" s="4"/>
      <c r="E261" s="4" t="s">
        <v>445</v>
      </c>
      <c r="F261" s="4" t="s">
        <v>6</v>
      </c>
      <c r="G261" s="4" t="s">
        <v>446</v>
      </c>
      <c r="H261" s="5" t="s">
        <v>453</v>
      </c>
    </row>
    <row r="262" spans="1:8" x14ac:dyDescent="0.25">
      <c r="A262" s="19" t="s">
        <v>304</v>
      </c>
      <c r="B262" s="20"/>
      <c r="C262" s="26">
        <v>2</v>
      </c>
      <c r="D262" s="20"/>
      <c r="E262" s="20" t="s">
        <v>437</v>
      </c>
      <c r="F262" s="88"/>
      <c r="G262" s="36">
        <v>38.04</v>
      </c>
      <c r="H262" s="23">
        <f>G262*F262</f>
        <v>0</v>
      </c>
    </row>
    <row r="263" spans="1:8" x14ac:dyDescent="0.25">
      <c r="A263" s="19" t="s">
        <v>305</v>
      </c>
      <c r="B263" s="20"/>
      <c r="C263" s="26">
        <v>2</v>
      </c>
      <c r="D263" s="20"/>
      <c r="E263" s="20" t="s">
        <v>438</v>
      </c>
      <c r="F263" s="88"/>
      <c r="G263" s="36">
        <v>66.400000000000006</v>
      </c>
      <c r="H263" s="23">
        <f t="shared" ref="H263:H326" si="16">G263*F263</f>
        <v>0</v>
      </c>
    </row>
    <row r="264" spans="1:8" x14ac:dyDescent="0.25">
      <c r="A264" s="19" t="s">
        <v>306</v>
      </c>
      <c r="B264" s="20"/>
      <c r="C264" s="26">
        <v>2</v>
      </c>
      <c r="D264" s="20"/>
      <c r="E264" s="20" t="s">
        <v>439</v>
      </c>
      <c r="F264" s="88"/>
      <c r="G264" s="36">
        <v>55.1</v>
      </c>
      <c r="H264" s="23">
        <f t="shared" si="16"/>
        <v>0</v>
      </c>
    </row>
    <row r="265" spans="1:8" x14ac:dyDescent="0.25">
      <c r="A265" s="19" t="s">
        <v>307</v>
      </c>
      <c r="B265" s="20"/>
      <c r="C265" s="26">
        <v>2</v>
      </c>
      <c r="D265" s="20"/>
      <c r="E265" s="20" t="s">
        <v>440</v>
      </c>
      <c r="F265" s="88"/>
      <c r="G265" s="36">
        <v>41.7</v>
      </c>
      <c r="H265" s="23">
        <f t="shared" si="16"/>
        <v>0</v>
      </c>
    </row>
    <row r="266" spans="1:8" x14ac:dyDescent="0.25">
      <c r="A266" s="19" t="s">
        <v>308</v>
      </c>
      <c r="B266" s="20"/>
      <c r="C266" s="26">
        <v>2</v>
      </c>
      <c r="D266" s="20"/>
      <c r="E266" s="20" t="s">
        <v>441</v>
      </c>
      <c r="F266" s="88"/>
      <c r="G266" s="36">
        <v>39.07</v>
      </c>
      <c r="H266" s="23">
        <f t="shared" si="16"/>
        <v>0</v>
      </c>
    </row>
    <row r="267" spans="1:8" x14ac:dyDescent="0.25">
      <c r="A267" s="19" t="s">
        <v>309</v>
      </c>
      <c r="B267" s="20"/>
      <c r="C267" s="26">
        <v>2</v>
      </c>
      <c r="D267" s="20"/>
      <c r="E267" s="20" t="s">
        <v>442</v>
      </c>
      <c r="F267" s="88"/>
      <c r="G267" s="36">
        <v>44.62</v>
      </c>
      <c r="H267" s="23">
        <f t="shared" si="16"/>
        <v>0</v>
      </c>
    </row>
    <row r="268" spans="1:8" x14ac:dyDescent="0.25">
      <c r="A268" s="19" t="s">
        <v>310</v>
      </c>
      <c r="B268" s="20"/>
      <c r="C268" s="26">
        <v>2</v>
      </c>
      <c r="D268" s="20"/>
      <c r="E268" s="20" t="s">
        <v>443</v>
      </c>
      <c r="F268" s="88"/>
      <c r="G268" s="36">
        <v>49.39</v>
      </c>
      <c r="H268" s="23">
        <f t="shared" si="16"/>
        <v>0</v>
      </c>
    </row>
    <row r="269" spans="1:8" x14ac:dyDescent="0.25">
      <c r="A269" s="19" t="s">
        <v>311</v>
      </c>
      <c r="B269" s="20"/>
      <c r="C269" s="26">
        <v>2</v>
      </c>
      <c r="D269" s="20"/>
      <c r="E269" s="20" t="s">
        <v>444</v>
      </c>
      <c r="F269" s="88"/>
      <c r="G269" s="36">
        <v>39.5</v>
      </c>
      <c r="H269" s="23">
        <f t="shared" si="16"/>
        <v>0</v>
      </c>
    </row>
    <row r="270" spans="1:8" x14ac:dyDescent="0.25">
      <c r="A270" s="19" t="s">
        <v>312</v>
      </c>
      <c r="B270" s="20"/>
      <c r="C270" s="26">
        <v>3</v>
      </c>
      <c r="D270" s="20"/>
      <c r="E270" s="20" t="s">
        <v>437</v>
      </c>
      <c r="F270" s="88"/>
      <c r="G270" s="36">
        <v>25.36</v>
      </c>
      <c r="H270" s="23">
        <f t="shared" si="16"/>
        <v>0</v>
      </c>
    </row>
    <row r="271" spans="1:8" x14ac:dyDescent="0.25">
      <c r="A271" s="19" t="s">
        <v>313</v>
      </c>
      <c r="B271" s="20"/>
      <c r="C271" s="26">
        <v>3</v>
      </c>
      <c r="D271" s="20"/>
      <c r="E271" s="20" t="s">
        <v>438</v>
      </c>
      <c r="F271" s="88"/>
      <c r="G271" s="36">
        <v>44.27</v>
      </c>
      <c r="H271" s="23">
        <f t="shared" si="16"/>
        <v>0</v>
      </c>
    </row>
    <row r="272" spans="1:8" x14ac:dyDescent="0.25">
      <c r="A272" s="19" t="s">
        <v>314</v>
      </c>
      <c r="B272" s="20"/>
      <c r="C272" s="26">
        <v>3</v>
      </c>
      <c r="D272" s="20"/>
      <c r="E272" s="20" t="s">
        <v>439</v>
      </c>
      <c r="F272" s="88"/>
      <c r="G272" s="36">
        <v>36.74</v>
      </c>
      <c r="H272" s="23">
        <f t="shared" si="16"/>
        <v>0</v>
      </c>
    </row>
    <row r="273" spans="1:8" x14ac:dyDescent="0.25">
      <c r="A273" s="19" t="s">
        <v>315</v>
      </c>
      <c r="B273" s="20"/>
      <c r="C273" s="26">
        <v>3</v>
      </c>
      <c r="D273" s="20"/>
      <c r="E273" s="20" t="s">
        <v>440</v>
      </c>
      <c r="F273" s="88"/>
      <c r="G273" s="36">
        <v>27.8</v>
      </c>
      <c r="H273" s="23">
        <f t="shared" si="16"/>
        <v>0</v>
      </c>
    </row>
    <row r="274" spans="1:8" x14ac:dyDescent="0.25">
      <c r="A274" s="19" t="s">
        <v>316</v>
      </c>
      <c r="B274" s="20"/>
      <c r="C274" s="26">
        <v>3</v>
      </c>
      <c r="D274" s="20"/>
      <c r="E274" s="20" t="s">
        <v>441</v>
      </c>
      <c r="F274" s="88"/>
      <c r="G274" s="36">
        <v>26.04</v>
      </c>
      <c r="H274" s="23">
        <f t="shared" si="16"/>
        <v>0</v>
      </c>
    </row>
    <row r="275" spans="1:8" x14ac:dyDescent="0.25">
      <c r="A275" s="19" t="s">
        <v>317</v>
      </c>
      <c r="B275" s="20"/>
      <c r="C275" s="26">
        <v>3</v>
      </c>
      <c r="D275" s="20"/>
      <c r="E275" s="20" t="s">
        <v>442</v>
      </c>
      <c r="F275" s="88"/>
      <c r="G275" s="36">
        <v>29.75</v>
      </c>
      <c r="H275" s="23">
        <f t="shared" si="16"/>
        <v>0</v>
      </c>
    </row>
    <row r="276" spans="1:8" x14ac:dyDescent="0.25">
      <c r="A276" s="19" t="s">
        <v>318</v>
      </c>
      <c r="B276" s="20"/>
      <c r="C276" s="26">
        <v>3</v>
      </c>
      <c r="D276" s="20"/>
      <c r="E276" s="20" t="s">
        <v>443</v>
      </c>
      <c r="F276" s="88"/>
      <c r="G276" s="36">
        <v>32.92</v>
      </c>
      <c r="H276" s="23">
        <f t="shared" si="16"/>
        <v>0</v>
      </c>
    </row>
    <row r="277" spans="1:8" x14ac:dyDescent="0.25">
      <c r="A277" s="19" t="s">
        <v>319</v>
      </c>
      <c r="B277" s="20"/>
      <c r="C277" s="26">
        <v>3</v>
      </c>
      <c r="D277" s="20"/>
      <c r="E277" s="20" t="s">
        <v>444</v>
      </c>
      <c r="F277" s="88"/>
      <c r="G277" s="36">
        <v>26.34</v>
      </c>
      <c r="H277" s="23">
        <f t="shared" si="16"/>
        <v>0</v>
      </c>
    </row>
    <row r="278" spans="1:8" x14ac:dyDescent="0.25">
      <c r="A278" s="19" t="s">
        <v>320</v>
      </c>
      <c r="B278" s="20"/>
      <c r="C278" s="26">
        <v>4</v>
      </c>
      <c r="D278" s="20"/>
      <c r="E278" s="20" t="s">
        <v>437</v>
      </c>
      <c r="F278" s="88"/>
      <c r="G278" s="36">
        <v>19.02</v>
      </c>
      <c r="H278" s="23">
        <f t="shared" si="16"/>
        <v>0</v>
      </c>
    </row>
    <row r="279" spans="1:8" x14ac:dyDescent="0.25">
      <c r="A279" s="19" t="s">
        <v>321</v>
      </c>
      <c r="B279" s="20"/>
      <c r="C279" s="26">
        <v>4</v>
      </c>
      <c r="D279" s="20"/>
      <c r="E279" s="20" t="s">
        <v>438</v>
      </c>
      <c r="F279" s="88"/>
      <c r="G279" s="36">
        <v>33.200000000000003</v>
      </c>
      <c r="H279" s="23">
        <f t="shared" si="16"/>
        <v>0</v>
      </c>
    </row>
    <row r="280" spans="1:8" x14ac:dyDescent="0.25">
      <c r="A280" s="19" t="s">
        <v>322</v>
      </c>
      <c r="B280" s="20"/>
      <c r="C280" s="26">
        <v>4</v>
      </c>
      <c r="D280" s="20"/>
      <c r="E280" s="20" t="s">
        <v>439</v>
      </c>
      <c r="F280" s="88"/>
      <c r="G280" s="36">
        <v>27.55</v>
      </c>
      <c r="H280" s="23">
        <f t="shared" si="16"/>
        <v>0</v>
      </c>
    </row>
    <row r="281" spans="1:8" x14ac:dyDescent="0.25">
      <c r="A281" s="19" t="s">
        <v>323</v>
      </c>
      <c r="B281" s="20"/>
      <c r="C281" s="26">
        <v>4</v>
      </c>
      <c r="D281" s="20"/>
      <c r="E281" s="20" t="s">
        <v>440</v>
      </c>
      <c r="F281" s="88"/>
      <c r="G281" s="36">
        <v>20.85</v>
      </c>
      <c r="H281" s="23">
        <f t="shared" si="16"/>
        <v>0</v>
      </c>
    </row>
    <row r="282" spans="1:8" x14ac:dyDescent="0.25">
      <c r="A282" s="19" t="s">
        <v>324</v>
      </c>
      <c r="B282" s="20"/>
      <c r="C282" s="26">
        <v>4</v>
      </c>
      <c r="D282" s="20"/>
      <c r="E282" s="20" t="s">
        <v>441</v>
      </c>
      <c r="F282" s="88"/>
      <c r="G282" s="36">
        <v>19.53</v>
      </c>
      <c r="H282" s="23">
        <f t="shared" si="16"/>
        <v>0</v>
      </c>
    </row>
    <row r="283" spans="1:8" x14ac:dyDescent="0.25">
      <c r="A283" s="19" t="s">
        <v>325</v>
      </c>
      <c r="B283" s="20"/>
      <c r="C283" s="26">
        <v>4</v>
      </c>
      <c r="D283" s="20"/>
      <c r="E283" s="20" t="s">
        <v>442</v>
      </c>
      <c r="F283" s="88"/>
      <c r="G283" s="36">
        <v>22.31</v>
      </c>
      <c r="H283" s="23">
        <f t="shared" si="16"/>
        <v>0</v>
      </c>
    </row>
    <row r="284" spans="1:8" x14ac:dyDescent="0.25">
      <c r="A284" s="19" t="s">
        <v>326</v>
      </c>
      <c r="B284" s="20"/>
      <c r="C284" s="26">
        <v>4</v>
      </c>
      <c r="D284" s="20"/>
      <c r="E284" s="20" t="s">
        <v>443</v>
      </c>
      <c r="F284" s="88"/>
      <c r="G284" s="36">
        <v>24.69</v>
      </c>
      <c r="H284" s="23">
        <f t="shared" si="16"/>
        <v>0</v>
      </c>
    </row>
    <row r="285" spans="1:8" x14ac:dyDescent="0.25">
      <c r="A285" s="19" t="s">
        <v>327</v>
      </c>
      <c r="B285" s="20"/>
      <c r="C285" s="26">
        <v>4</v>
      </c>
      <c r="D285" s="20"/>
      <c r="E285" s="20" t="s">
        <v>444</v>
      </c>
      <c r="F285" s="88"/>
      <c r="G285" s="36">
        <v>19.75</v>
      </c>
      <c r="H285" s="23">
        <f t="shared" si="16"/>
        <v>0</v>
      </c>
    </row>
    <row r="286" spans="1:8" x14ac:dyDescent="0.25">
      <c r="A286" s="19" t="s">
        <v>328</v>
      </c>
      <c r="B286" s="20"/>
      <c r="C286" s="26">
        <v>5</v>
      </c>
      <c r="D286" s="20"/>
      <c r="E286" s="20" t="s">
        <v>437</v>
      </c>
      <c r="F286" s="88"/>
      <c r="G286" s="36">
        <v>15.21</v>
      </c>
      <c r="H286" s="23">
        <f t="shared" si="16"/>
        <v>0</v>
      </c>
    </row>
    <row r="287" spans="1:8" x14ac:dyDescent="0.25">
      <c r="A287" s="19" t="s">
        <v>329</v>
      </c>
      <c r="B287" s="20"/>
      <c r="C287" s="26">
        <v>5</v>
      </c>
      <c r="D287" s="20"/>
      <c r="E287" s="20" t="s">
        <v>438</v>
      </c>
      <c r="F287" s="88"/>
      <c r="G287" s="36">
        <v>26.56</v>
      </c>
      <c r="H287" s="23">
        <f t="shared" si="16"/>
        <v>0</v>
      </c>
    </row>
    <row r="288" spans="1:8" x14ac:dyDescent="0.25">
      <c r="A288" s="19" t="s">
        <v>330</v>
      </c>
      <c r="B288" s="20"/>
      <c r="C288" s="26">
        <v>5</v>
      </c>
      <c r="D288" s="20"/>
      <c r="E288" s="20" t="s">
        <v>439</v>
      </c>
      <c r="F288" s="88"/>
      <c r="G288" s="36">
        <v>22.04</v>
      </c>
      <c r="H288" s="23">
        <f t="shared" si="16"/>
        <v>0</v>
      </c>
    </row>
    <row r="289" spans="1:8" x14ac:dyDescent="0.25">
      <c r="A289" s="19" t="s">
        <v>331</v>
      </c>
      <c r="B289" s="20"/>
      <c r="C289" s="26">
        <v>5</v>
      </c>
      <c r="D289" s="20"/>
      <c r="E289" s="20" t="s">
        <v>440</v>
      </c>
      <c r="F289" s="88"/>
      <c r="G289" s="36">
        <v>16.68</v>
      </c>
      <c r="H289" s="23">
        <f t="shared" si="16"/>
        <v>0</v>
      </c>
    </row>
    <row r="290" spans="1:8" x14ac:dyDescent="0.25">
      <c r="A290" s="19" t="s">
        <v>332</v>
      </c>
      <c r="B290" s="20"/>
      <c r="C290" s="26">
        <v>5</v>
      </c>
      <c r="D290" s="20"/>
      <c r="E290" s="20" t="s">
        <v>441</v>
      </c>
      <c r="F290" s="88"/>
      <c r="G290" s="36">
        <v>15.63</v>
      </c>
      <c r="H290" s="23">
        <f t="shared" si="16"/>
        <v>0</v>
      </c>
    </row>
    <row r="291" spans="1:8" x14ac:dyDescent="0.25">
      <c r="A291" s="19" t="s">
        <v>333</v>
      </c>
      <c r="B291" s="20"/>
      <c r="C291" s="26">
        <v>5</v>
      </c>
      <c r="D291" s="20"/>
      <c r="E291" s="20" t="s">
        <v>442</v>
      </c>
      <c r="F291" s="88"/>
      <c r="G291" s="36">
        <v>17.850000000000001</v>
      </c>
      <c r="H291" s="23">
        <f t="shared" si="16"/>
        <v>0</v>
      </c>
    </row>
    <row r="292" spans="1:8" x14ac:dyDescent="0.25">
      <c r="A292" s="19" t="s">
        <v>334</v>
      </c>
      <c r="B292" s="20"/>
      <c r="C292" s="26">
        <v>5</v>
      </c>
      <c r="D292" s="20"/>
      <c r="E292" s="20" t="s">
        <v>443</v>
      </c>
      <c r="F292" s="88"/>
      <c r="G292" s="36">
        <v>19.75</v>
      </c>
      <c r="H292" s="23">
        <f t="shared" si="16"/>
        <v>0</v>
      </c>
    </row>
    <row r="293" spans="1:8" x14ac:dyDescent="0.25">
      <c r="A293" s="19" t="s">
        <v>335</v>
      </c>
      <c r="B293" s="20"/>
      <c r="C293" s="26">
        <v>5</v>
      </c>
      <c r="D293" s="20"/>
      <c r="E293" s="20" t="s">
        <v>444</v>
      </c>
      <c r="F293" s="88"/>
      <c r="G293" s="36">
        <v>15.8</v>
      </c>
      <c r="H293" s="23">
        <f t="shared" si="16"/>
        <v>0</v>
      </c>
    </row>
    <row r="294" spans="1:8" x14ac:dyDescent="0.25">
      <c r="A294" s="19" t="s">
        <v>336</v>
      </c>
      <c r="B294" s="20"/>
      <c r="C294" s="26">
        <v>6</v>
      </c>
      <c r="D294" s="20"/>
      <c r="E294" s="20" t="s">
        <v>437</v>
      </c>
      <c r="F294" s="88"/>
      <c r="G294" s="36">
        <v>12.68</v>
      </c>
      <c r="H294" s="23">
        <f t="shared" si="16"/>
        <v>0</v>
      </c>
    </row>
    <row r="295" spans="1:8" x14ac:dyDescent="0.25">
      <c r="A295" s="19" t="s">
        <v>337</v>
      </c>
      <c r="B295" s="20"/>
      <c r="C295" s="26">
        <v>6</v>
      </c>
      <c r="D295" s="20"/>
      <c r="E295" s="20" t="s">
        <v>438</v>
      </c>
      <c r="F295" s="88"/>
      <c r="G295" s="36">
        <v>22.13</v>
      </c>
      <c r="H295" s="23">
        <f t="shared" si="16"/>
        <v>0</v>
      </c>
    </row>
    <row r="296" spans="1:8" x14ac:dyDescent="0.25">
      <c r="A296" s="19" t="s">
        <v>338</v>
      </c>
      <c r="B296" s="20"/>
      <c r="C296" s="26">
        <v>6</v>
      </c>
      <c r="D296" s="20"/>
      <c r="E296" s="20" t="s">
        <v>439</v>
      </c>
      <c r="F296" s="88"/>
      <c r="G296" s="36">
        <v>18.37</v>
      </c>
      <c r="H296" s="23">
        <f t="shared" si="16"/>
        <v>0</v>
      </c>
    </row>
    <row r="297" spans="1:8" x14ac:dyDescent="0.25">
      <c r="A297" s="19" t="s">
        <v>339</v>
      </c>
      <c r="B297" s="20"/>
      <c r="C297" s="26">
        <v>6</v>
      </c>
      <c r="D297" s="20"/>
      <c r="E297" s="20" t="s">
        <v>440</v>
      </c>
      <c r="F297" s="88"/>
      <c r="G297" s="36">
        <v>13.9</v>
      </c>
      <c r="H297" s="23">
        <f t="shared" si="16"/>
        <v>0</v>
      </c>
    </row>
    <row r="298" spans="1:8" x14ac:dyDescent="0.25">
      <c r="A298" s="19" t="s">
        <v>340</v>
      </c>
      <c r="B298" s="20"/>
      <c r="C298" s="26">
        <v>6</v>
      </c>
      <c r="D298" s="20"/>
      <c r="E298" s="20" t="s">
        <v>441</v>
      </c>
      <c r="F298" s="88"/>
      <c r="G298" s="36">
        <v>13.02</v>
      </c>
      <c r="H298" s="23">
        <f t="shared" si="16"/>
        <v>0</v>
      </c>
    </row>
    <row r="299" spans="1:8" x14ac:dyDescent="0.25">
      <c r="A299" s="19" t="s">
        <v>341</v>
      </c>
      <c r="B299" s="20"/>
      <c r="C299" s="26">
        <v>6</v>
      </c>
      <c r="D299" s="20"/>
      <c r="E299" s="20" t="s">
        <v>442</v>
      </c>
      <c r="F299" s="88"/>
      <c r="G299" s="36">
        <v>14.87</v>
      </c>
      <c r="H299" s="23">
        <f t="shared" si="16"/>
        <v>0</v>
      </c>
    </row>
    <row r="300" spans="1:8" x14ac:dyDescent="0.25">
      <c r="A300" s="19" t="s">
        <v>342</v>
      </c>
      <c r="B300" s="20"/>
      <c r="C300" s="26">
        <v>6</v>
      </c>
      <c r="D300" s="20"/>
      <c r="E300" s="20" t="s">
        <v>443</v>
      </c>
      <c r="F300" s="88"/>
      <c r="G300" s="36">
        <v>16.46</v>
      </c>
      <c r="H300" s="23">
        <f t="shared" si="16"/>
        <v>0</v>
      </c>
    </row>
    <row r="301" spans="1:8" x14ac:dyDescent="0.25">
      <c r="A301" s="19" t="s">
        <v>343</v>
      </c>
      <c r="B301" s="20"/>
      <c r="C301" s="26">
        <v>6</v>
      </c>
      <c r="D301" s="20"/>
      <c r="E301" s="20" t="s">
        <v>444</v>
      </c>
      <c r="F301" s="88"/>
      <c r="G301" s="36">
        <v>13.17</v>
      </c>
      <c r="H301" s="23">
        <f t="shared" si="16"/>
        <v>0</v>
      </c>
    </row>
    <row r="302" spans="1:8" x14ac:dyDescent="0.25">
      <c r="A302" s="19" t="s">
        <v>344</v>
      </c>
      <c r="B302" s="20"/>
      <c r="C302" s="26">
        <v>7</v>
      </c>
      <c r="D302" s="20"/>
      <c r="E302" s="20" t="s">
        <v>437</v>
      </c>
      <c r="F302" s="88"/>
      <c r="G302" s="36">
        <v>10.87</v>
      </c>
      <c r="H302" s="23">
        <f t="shared" si="16"/>
        <v>0</v>
      </c>
    </row>
    <row r="303" spans="1:8" x14ac:dyDescent="0.25">
      <c r="A303" s="19" t="s">
        <v>345</v>
      </c>
      <c r="B303" s="20"/>
      <c r="C303" s="26">
        <v>7</v>
      </c>
      <c r="D303" s="20"/>
      <c r="E303" s="20" t="s">
        <v>438</v>
      </c>
      <c r="F303" s="88"/>
      <c r="G303" s="36">
        <v>18.97</v>
      </c>
      <c r="H303" s="23">
        <f t="shared" si="16"/>
        <v>0</v>
      </c>
    </row>
    <row r="304" spans="1:8" x14ac:dyDescent="0.25">
      <c r="A304" s="19" t="s">
        <v>346</v>
      </c>
      <c r="B304" s="20"/>
      <c r="C304" s="26">
        <v>7</v>
      </c>
      <c r="D304" s="20"/>
      <c r="E304" s="20" t="s">
        <v>439</v>
      </c>
      <c r="F304" s="88"/>
      <c r="G304" s="36">
        <v>15.74</v>
      </c>
      <c r="H304" s="23">
        <f t="shared" si="16"/>
        <v>0</v>
      </c>
    </row>
    <row r="305" spans="1:8" x14ac:dyDescent="0.25">
      <c r="A305" s="19" t="s">
        <v>347</v>
      </c>
      <c r="B305" s="20"/>
      <c r="C305" s="26">
        <v>7</v>
      </c>
      <c r="D305" s="20"/>
      <c r="E305" s="20" t="s">
        <v>440</v>
      </c>
      <c r="F305" s="88"/>
      <c r="G305" s="36">
        <v>11.91</v>
      </c>
      <c r="H305" s="23">
        <f t="shared" si="16"/>
        <v>0</v>
      </c>
    </row>
    <row r="306" spans="1:8" x14ac:dyDescent="0.25">
      <c r="A306" s="19" t="s">
        <v>348</v>
      </c>
      <c r="B306" s="20"/>
      <c r="C306" s="26">
        <v>7</v>
      </c>
      <c r="D306" s="20"/>
      <c r="E306" s="20" t="s">
        <v>441</v>
      </c>
      <c r="F306" s="88"/>
      <c r="G306" s="36">
        <v>11.16</v>
      </c>
      <c r="H306" s="23">
        <f t="shared" si="16"/>
        <v>0</v>
      </c>
    </row>
    <row r="307" spans="1:8" x14ac:dyDescent="0.25">
      <c r="A307" s="19" t="s">
        <v>349</v>
      </c>
      <c r="B307" s="20"/>
      <c r="C307" s="26">
        <v>7</v>
      </c>
      <c r="D307" s="20"/>
      <c r="E307" s="20" t="s">
        <v>442</v>
      </c>
      <c r="F307" s="88"/>
      <c r="G307" s="36">
        <v>12.75</v>
      </c>
      <c r="H307" s="23">
        <f t="shared" si="16"/>
        <v>0</v>
      </c>
    </row>
    <row r="308" spans="1:8" x14ac:dyDescent="0.25">
      <c r="A308" s="19" t="s">
        <v>350</v>
      </c>
      <c r="B308" s="20"/>
      <c r="C308" s="26">
        <v>7</v>
      </c>
      <c r="D308" s="20"/>
      <c r="E308" s="20" t="s">
        <v>443</v>
      </c>
      <c r="F308" s="88"/>
      <c r="G308" s="36">
        <v>14.11</v>
      </c>
      <c r="H308" s="23">
        <f t="shared" si="16"/>
        <v>0</v>
      </c>
    </row>
    <row r="309" spans="1:8" x14ac:dyDescent="0.25">
      <c r="A309" s="19" t="s">
        <v>351</v>
      </c>
      <c r="B309" s="20"/>
      <c r="C309" s="26">
        <v>7</v>
      </c>
      <c r="D309" s="20"/>
      <c r="E309" s="20" t="s">
        <v>444</v>
      </c>
      <c r="F309" s="88"/>
      <c r="G309" s="36">
        <v>11.29</v>
      </c>
      <c r="H309" s="23">
        <f t="shared" si="16"/>
        <v>0</v>
      </c>
    </row>
    <row r="310" spans="1:8" x14ac:dyDescent="0.25">
      <c r="A310" s="19" t="s">
        <v>352</v>
      </c>
      <c r="B310" s="20"/>
      <c r="C310" s="26">
        <v>8</v>
      </c>
      <c r="D310" s="20"/>
      <c r="E310" s="20" t="s">
        <v>437</v>
      </c>
      <c r="F310" s="88"/>
      <c r="G310" s="36">
        <v>9.51</v>
      </c>
      <c r="H310" s="23">
        <f t="shared" si="16"/>
        <v>0</v>
      </c>
    </row>
    <row r="311" spans="1:8" x14ac:dyDescent="0.25">
      <c r="A311" s="19" t="s">
        <v>353</v>
      </c>
      <c r="B311" s="20"/>
      <c r="C311" s="26">
        <v>8</v>
      </c>
      <c r="D311" s="20"/>
      <c r="E311" s="20" t="s">
        <v>438</v>
      </c>
      <c r="F311" s="88"/>
      <c r="G311" s="36">
        <v>16.600000000000001</v>
      </c>
      <c r="H311" s="23">
        <f t="shared" si="16"/>
        <v>0</v>
      </c>
    </row>
    <row r="312" spans="1:8" x14ac:dyDescent="0.25">
      <c r="A312" s="19" t="s">
        <v>354</v>
      </c>
      <c r="B312" s="20"/>
      <c r="C312" s="26">
        <v>8</v>
      </c>
      <c r="D312" s="20"/>
      <c r="E312" s="20" t="s">
        <v>439</v>
      </c>
      <c r="F312" s="88"/>
      <c r="G312" s="36">
        <v>13.78</v>
      </c>
      <c r="H312" s="23">
        <f t="shared" si="16"/>
        <v>0</v>
      </c>
    </row>
    <row r="313" spans="1:8" x14ac:dyDescent="0.25">
      <c r="A313" s="19" t="s">
        <v>355</v>
      </c>
      <c r="B313" s="20"/>
      <c r="C313" s="26">
        <v>8</v>
      </c>
      <c r="D313" s="20"/>
      <c r="E313" s="20" t="s">
        <v>440</v>
      </c>
      <c r="F313" s="88"/>
      <c r="G313" s="36">
        <v>10.42</v>
      </c>
      <c r="H313" s="23">
        <f t="shared" si="16"/>
        <v>0</v>
      </c>
    </row>
    <row r="314" spans="1:8" x14ac:dyDescent="0.25">
      <c r="A314" s="19" t="s">
        <v>356</v>
      </c>
      <c r="B314" s="20"/>
      <c r="C314" s="26">
        <v>8</v>
      </c>
      <c r="D314" s="20"/>
      <c r="E314" s="20" t="s">
        <v>441</v>
      </c>
      <c r="F314" s="88"/>
      <c r="G314" s="36">
        <v>9.77</v>
      </c>
      <c r="H314" s="23">
        <f t="shared" si="16"/>
        <v>0</v>
      </c>
    </row>
    <row r="315" spans="1:8" x14ac:dyDescent="0.25">
      <c r="A315" s="19" t="s">
        <v>357</v>
      </c>
      <c r="B315" s="20"/>
      <c r="C315" s="26">
        <v>8</v>
      </c>
      <c r="D315" s="20"/>
      <c r="E315" s="20" t="s">
        <v>442</v>
      </c>
      <c r="F315" s="88"/>
      <c r="G315" s="36">
        <v>11.16</v>
      </c>
      <c r="H315" s="23">
        <f t="shared" si="16"/>
        <v>0</v>
      </c>
    </row>
    <row r="316" spans="1:8" x14ac:dyDescent="0.25">
      <c r="A316" s="19" t="s">
        <v>358</v>
      </c>
      <c r="B316" s="20"/>
      <c r="C316" s="26">
        <v>8</v>
      </c>
      <c r="D316" s="20"/>
      <c r="E316" s="20" t="s">
        <v>443</v>
      </c>
      <c r="F316" s="88"/>
      <c r="G316" s="36">
        <v>12.35</v>
      </c>
      <c r="H316" s="23">
        <f t="shared" si="16"/>
        <v>0</v>
      </c>
    </row>
    <row r="317" spans="1:8" x14ac:dyDescent="0.25">
      <c r="A317" s="19" t="s">
        <v>359</v>
      </c>
      <c r="B317" s="20"/>
      <c r="C317" s="26">
        <v>8</v>
      </c>
      <c r="D317" s="20"/>
      <c r="E317" s="20" t="s">
        <v>444</v>
      </c>
      <c r="F317" s="88"/>
      <c r="G317" s="36">
        <v>9.8800000000000008</v>
      </c>
      <c r="H317" s="23">
        <f t="shared" si="16"/>
        <v>0</v>
      </c>
    </row>
    <row r="318" spans="1:8" x14ac:dyDescent="0.25">
      <c r="A318" s="19" t="s">
        <v>360</v>
      </c>
      <c r="B318" s="20"/>
      <c r="C318" s="26">
        <v>9</v>
      </c>
      <c r="D318" s="20"/>
      <c r="E318" s="20" t="s">
        <v>437</v>
      </c>
      <c r="F318" s="88"/>
      <c r="G318" s="36">
        <v>8.4499999999999993</v>
      </c>
      <c r="H318" s="23">
        <f t="shared" si="16"/>
        <v>0</v>
      </c>
    </row>
    <row r="319" spans="1:8" x14ac:dyDescent="0.25">
      <c r="A319" s="19" t="s">
        <v>361</v>
      </c>
      <c r="B319" s="20"/>
      <c r="C319" s="26">
        <v>9</v>
      </c>
      <c r="D319" s="20"/>
      <c r="E319" s="20" t="s">
        <v>438</v>
      </c>
      <c r="F319" s="88"/>
      <c r="G319" s="36">
        <v>14.76</v>
      </c>
      <c r="H319" s="23">
        <f t="shared" si="16"/>
        <v>0</v>
      </c>
    </row>
    <row r="320" spans="1:8" x14ac:dyDescent="0.25">
      <c r="A320" s="19" t="s">
        <v>362</v>
      </c>
      <c r="B320" s="20"/>
      <c r="C320" s="26">
        <v>9</v>
      </c>
      <c r="D320" s="20"/>
      <c r="E320" s="20" t="s">
        <v>439</v>
      </c>
      <c r="F320" s="88"/>
      <c r="G320" s="36">
        <v>12.25</v>
      </c>
      <c r="H320" s="23">
        <f t="shared" si="16"/>
        <v>0</v>
      </c>
    </row>
    <row r="321" spans="1:8" x14ac:dyDescent="0.25">
      <c r="A321" s="19" t="s">
        <v>363</v>
      </c>
      <c r="B321" s="20"/>
      <c r="C321" s="26">
        <v>9</v>
      </c>
      <c r="D321" s="20"/>
      <c r="E321" s="20" t="s">
        <v>440</v>
      </c>
      <c r="F321" s="88"/>
      <c r="G321" s="36">
        <v>9.27</v>
      </c>
      <c r="H321" s="23">
        <f t="shared" si="16"/>
        <v>0</v>
      </c>
    </row>
    <row r="322" spans="1:8" x14ac:dyDescent="0.25">
      <c r="A322" s="19" t="s">
        <v>364</v>
      </c>
      <c r="B322" s="20"/>
      <c r="C322" s="26">
        <v>9</v>
      </c>
      <c r="D322" s="20"/>
      <c r="E322" s="20" t="s">
        <v>441</v>
      </c>
      <c r="F322" s="88"/>
      <c r="G322" s="36">
        <v>8.68</v>
      </c>
      <c r="H322" s="23">
        <f t="shared" si="16"/>
        <v>0</v>
      </c>
    </row>
    <row r="323" spans="1:8" x14ac:dyDescent="0.25">
      <c r="A323" s="19" t="s">
        <v>365</v>
      </c>
      <c r="B323" s="20"/>
      <c r="C323" s="26">
        <v>9</v>
      </c>
      <c r="D323" s="20"/>
      <c r="E323" s="20" t="s">
        <v>442</v>
      </c>
      <c r="F323" s="88"/>
      <c r="G323" s="36">
        <v>9.92</v>
      </c>
      <c r="H323" s="23">
        <f t="shared" si="16"/>
        <v>0</v>
      </c>
    </row>
    <row r="324" spans="1:8" x14ac:dyDescent="0.25">
      <c r="A324" s="19" t="s">
        <v>366</v>
      </c>
      <c r="B324" s="20"/>
      <c r="C324" s="26">
        <v>9</v>
      </c>
      <c r="D324" s="20"/>
      <c r="E324" s="20" t="s">
        <v>443</v>
      </c>
      <c r="F324" s="88"/>
      <c r="G324" s="36">
        <v>10.97</v>
      </c>
      <c r="H324" s="23">
        <f t="shared" si="16"/>
        <v>0</v>
      </c>
    </row>
    <row r="325" spans="1:8" x14ac:dyDescent="0.25">
      <c r="A325" s="19" t="s">
        <v>367</v>
      </c>
      <c r="B325" s="20"/>
      <c r="C325" s="26">
        <v>9</v>
      </c>
      <c r="D325" s="20"/>
      <c r="E325" s="20" t="s">
        <v>444</v>
      </c>
      <c r="F325" s="88"/>
      <c r="G325" s="36">
        <v>8.7799999999999994</v>
      </c>
      <c r="H325" s="23">
        <f t="shared" si="16"/>
        <v>0</v>
      </c>
    </row>
    <row r="326" spans="1:8" x14ac:dyDescent="0.25">
      <c r="A326" s="19" t="s">
        <v>368</v>
      </c>
      <c r="B326" s="20"/>
      <c r="C326" s="26">
        <v>10</v>
      </c>
      <c r="D326" s="20"/>
      <c r="E326" s="20" t="s">
        <v>437</v>
      </c>
      <c r="F326" s="88"/>
      <c r="G326" s="36">
        <v>7.61</v>
      </c>
      <c r="H326" s="23">
        <f t="shared" si="16"/>
        <v>0</v>
      </c>
    </row>
    <row r="327" spans="1:8" x14ac:dyDescent="0.25">
      <c r="A327" s="19" t="s">
        <v>369</v>
      </c>
      <c r="B327" s="20"/>
      <c r="C327" s="26">
        <v>10</v>
      </c>
      <c r="D327" s="20"/>
      <c r="E327" s="20" t="s">
        <v>438</v>
      </c>
      <c r="F327" s="88"/>
      <c r="G327" s="36">
        <v>13.28</v>
      </c>
      <c r="H327" s="23">
        <f t="shared" ref="H327:H333" si="17">G327*F327</f>
        <v>0</v>
      </c>
    </row>
    <row r="328" spans="1:8" x14ac:dyDescent="0.25">
      <c r="A328" s="19" t="s">
        <v>370</v>
      </c>
      <c r="B328" s="20"/>
      <c r="C328" s="26">
        <v>10</v>
      </c>
      <c r="D328" s="20"/>
      <c r="E328" s="20" t="s">
        <v>439</v>
      </c>
      <c r="F328" s="88"/>
      <c r="G328" s="36">
        <v>11.02</v>
      </c>
      <c r="H328" s="23">
        <f t="shared" si="17"/>
        <v>0</v>
      </c>
    </row>
    <row r="329" spans="1:8" x14ac:dyDescent="0.25">
      <c r="A329" s="19" t="s">
        <v>371</v>
      </c>
      <c r="B329" s="20"/>
      <c r="C329" s="26">
        <v>10</v>
      </c>
      <c r="D329" s="20"/>
      <c r="E329" s="20" t="s">
        <v>440</v>
      </c>
      <c r="F329" s="88"/>
      <c r="G329" s="36">
        <v>8.34</v>
      </c>
      <c r="H329" s="23">
        <f t="shared" si="17"/>
        <v>0</v>
      </c>
    </row>
    <row r="330" spans="1:8" x14ac:dyDescent="0.25">
      <c r="A330" s="19" t="s">
        <v>372</v>
      </c>
      <c r="B330" s="20"/>
      <c r="C330" s="26">
        <v>10</v>
      </c>
      <c r="D330" s="20"/>
      <c r="E330" s="20" t="s">
        <v>441</v>
      </c>
      <c r="F330" s="88"/>
      <c r="G330" s="36">
        <v>7.81</v>
      </c>
      <c r="H330" s="23">
        <f t="shared" si="17"/>
        <v>0</v>
      </c>
    </row>
    <row r="331" spans="1:8" x14ac:dyDescent="0.25">
      <c r="A331" s="19" t="s">
        <v>373</v>
      </c>
      <c r="B331" s="20"/>
      <c r="C331" s="26">
        <v>10</v>
      </c>
      <c r="D331" s="20"/>
      <c r="E331" s="20" t="s">
        <v>442</v>
      </c>
      <c r="F331" s="88"/>
      <c r="G331" s="36">
        <v>8.92</v>
      </c>
      <c r="H331" s="23">
        <f t="shared" si="17"/>
        <v>0</v>
      </c>
    </row>
    <row r="332" spans="1:8" x14ac:dyDescent="0.25">
      <c r="A332" s="19" t="s">
        <v>374</v>
      </c>
      <c r="B332" s="20"/>
      <c r="C332" s="26">
        <v>10</v>
      </c>
      <c r="D332" s="20"/>
      <c r="E332" s="20" t="s">
        <v>443</v>
      </c>
      <c r="F332" s="88"/>
      <c r="G332" s="36">
        <v>9.8800000000000008</v>
      </c>
      <c r="H332" s="23">
        <f t="shared" si="17"/>
        <v>0</v>
      </c>
    </row>
    <row r="333" spans="1:8" ht="15.75" thickBot="1" x14ac:dyDescent="0.3">
      <c r="A333" s="21" t="s">
        <v>375</v>
      </c>
      <c r="B333" s="22"/>
      <c r="C333" s="27">
        <v>10</v>
      </c>
      <c r="D333" s="22"/>
      <c r="E333" s="22" t="s">
        <v>444</v>
      </c>
      <c r="F333" s="88"/>
      <c r="G333" s="48">
        <v>7.9</v>
      </c>
      <c r="H333" s="24">
        <f t="shared" si="17"/>
        <v>0</v>
      </c>
    </row>
    <row r="334" spans="1:8" ht="15.75" thickBot="1" x14ac:dyDescent="0.3">
      <c r="A334" s="60"/>
      <c r="B334" s="14"/>
      <c r="C334" s="15"/>
      <c r="D334" s="16"/>
      <c r="E334" s="17"/>
      <c r="F334" s="17"/>
      <c r="G334" s="16"/>
      <c r="H334" s="60"/>
    </row>
    <row r="335" spans="1:8" ht="15.75" thickBot="1" x14ac:dyDescent="0.3">
      <c r="A335" s="28" t="s">
        <v>9</v>
      </c>
      <c r="B335" s="25" t="s">
        <v>449</v>
      </c>
      <c r="C335" s="25"/>
      <c r="D335" s="25"/>
      <c r="E335" s="25"/>
      <c r="F335" s="25">
        <f>SUM(F262:F333)</f>
        <v>0</v>
      </c>
      <c r="G335" s="49">
        <f>SUMPRODUCT($F$262:$F$333,G$262:G$333)</f>
        <v>0</v>
      </c>
      <c r="H335" s="60"/>
    </row>
    <row r="336" spans="1:8" ht="15.75" thickBot="1" x14ac:dyDescent="0.3">
      <c r="A336" s="60"/>
      <c r="B336" s="14"/>
      <c r="C336" s="15"/>
      <c r="D336" s="16"/>
      <c r="E336" s="17"/>
      <c r="F336" s="17"/>
      <c r="G336" s="16"/>
      <c r="H336" s="60"/>
    </row>
    <row r="337" spans="1:8" x14ac:dyDescent="0.25">
      <c r="A337" s="1" t="s">
        <v>47</v>
      </c>
      <c r="B337" s="4"/>
      <c r="C337" s="4"/>
      <c r="D337" s="4" t="s">
        <v>5</v>
      </c>
      <c r="E337" s="4"/>
      <c r="F337" s="4" t="s">
        <v>813</v>
      </c>
      <c r="G337" s="4" t="s">
        <v>446</v>
      </c>
      <c r="H337" s="5" t="s">
        <v>453</v>
      </c>
    </row>
    <row r="338" spans="1:8" x14ac:dyDescent="0.25">
      <c r="A338" s="19" t="s">
        <v>750</v>
      </c>
      <c r="B338" s="20"/>
      <c r="C338" s="20"/>
      <c r="D338" s="20" t="s">
        <v>751</v>
      </c>
      <c r="E338" s="20"/>
      <c r="F338" s="88"/>
      <c r="G338" s="36">
        <v>242.38</v>
      </c>
      <c r="H338" s="23">
        <f>G338*F338</f>
        <v>0</v>
      </c>
    </row>
    <row r="339" spans="1:8" x14ac:dyDescent="0.25">
      <c r="A339" s="19" t="s">
        <v>752</v>
      </c>
      <c r="B339" s="20"/>
      <c r="C339" s="20"/>
      <c r="D339" s="20" t="s">
        <v>389</v>
      </c>
      <c r="E339" s="20"/>
      <c r="F339" s="88"/>
      <c r="G339" s="36">
        <v>270.08999999999997</v>
      </c>
      <c r="H339" s="23">
        <f t="shared" ref="H339:H365" si="18">G339*F339</f>
        <v>0</v>
      </c>
    </row>
    <row r="340" spans="1:8" x14ac:dyDescent="0.25">
      <c r="A340" s="19" t="s">
        <v>753</v>
      </c>
      <c r="B340" s="20"/>
      <c r="C340" s="20"/>
      <c r="D340" s="20" t="s">
        <v>390</v>
      </c>
      <c r="E340" s="20"/>
      <c r="F340" s="88"/>
      <c r="G340" s="36">
        <v>303.95</v>
      </c>
      <c r="H340" s="23">
        <f t="shared" si="18"/>
        <v>0</v>
      </c>
    </row>
    <row r="341" spans="1:8" x14ac:dyDescent="0.25">
      <c r="A341" s="19" t="s">
        <v>754</v>
      </c>
      <c r="B341" s="20"/>
      <c r="C341" s="20"/>
      <c r="D341" s="20" t="s">
        <v>391</v>
      </c>
      <c r="E341" s="20"/>
      <c r="F341" s="88"/>
      <c r="G341" s="36">
        <v>357.26</v>
      </c>
      <c r="H341" s="23">
        <f t="shared" si="18"/>
        <v>0</v>
      </c>
    </row>
    <row r="342" spans="1:8" x14ac:dyDescent="0.25">
      <c r="A342" s="19" t="s">
        <v>755</v>
      </c>
      <c r="B342" s="20"/>
      <c r="C342" s="20"/>
      <c r="D342" s="20" t="s">
        <v>756</v>
      </c>
      <c r="E342" s="20"/>
      <c r="F342" s="88"/>
      <c r="G342" s="36">
        <v>242.61</v>
      </c>
      <c r="H342" s="23">
        <f t="shared" si="18"/>
        <v>0</v>
      </c>
    </row>
    <row r="343" spans="1:8" x14ac:dyDescent="0.25">
      <c r="A343" s="19" t="s">
        <v>757</v>
      </c>
      <c r="B343" s="20"/>
      <c r="C343" s="20"/>
      <c r="D343" s="20" t="s">
        <v>392</v>
      </c>
      <c r="E343" s="20"/>
      <c r="F343" s="88"/>
      <c r="G343" s="36">
        <v>270.31</v>
      </c>
      <c r="H343" s="23">
        <f t="shared" si="18"/>
        <v>0</v>
      </c>
    </row>
    <row r="344" spans="1:8" x14ac:dyDescent="0.25">
      <c r="A344" s="19" t="s">
        <v>758</v>
      </c>
      <c r="B344" s="20"/>
      <c r="C344" s="20"/>
      <c r="D344" s="20" t="s">
        <v>393</v>
      </c>
      <c r="E344" s="20"/>
      <c r="F344" s="88"/>
      <c r="G344" s="36">
        <v>304.18</v>
      </c>
      <c r="H344" s="23">
        <f t="shared" si="18"/>
        <v>0</v>
      </c>
    </row>
    <row r="345" spans="1:8" x14ac:dyDescent="0.25">
      <c r="A345" s="19" t="s">
        <v>759</v>
      </c>
      <c r="B345" s="20"/>
      <c r="C345" s="20"/>
      <c r="D345" s="20" t="s">
        <v>394</v>
      </c>
      <c r="E345" s="20"/>
      <c r="F345" s="88"/>
      <c r="G345" s="36">
        <v>357.48</v>
      </c>
      <c r="H345" s="23">
        <f t="shared" si="18"/>
        <v>0</v>
      </c>
    </row>
    <row r="346" spans="1:8" x14ac:dyDescent="0.25">
      <c r="A346" s="19" t="s">
        <v>760</v>
      </c>
      <c r="B346" s="20"/>
      <c r="C346" s="20"/>
      <c r="D346" s="20" t="s">
        <v>761</v>
      </c>
      <c r="E346" s="20"/>
      <c r="F346" s="88"/>
      <c r="G346" s="36">
        <v>308.64</v>
      </c>
      <c r="H346" s="23">
        <f t="shared" si="18"/>
        <v>0</v>
      </c>
    </row>
    <row r="347" spans="1:8" x14ac:dyDescent="0.25">
      <c r="A347" s="19" t="s">
        <v>762</v>
      </c>
      <c r="B347" s="20"/>
      <c r="C347" s="20"/>
      <c r="D347" s="20" t="s">
        <v>395</v>
      </c>
      <c r="E347" s="20"/>
      <c r="F347" s="88"/>
      <c r="G347" s="36">
        <v>329.04</v>
      </c>
      <c r="H347" s="23">
        <f t="shared" si="18"/>
        <v>0</v>
      </c>
    </row>
    <row r="348" spans="1:8" x14ac:dyDescent="0.25">
      <c r="A348" s="19" t="s">
        <v>763</v>
      </c>
      <c r="B348" s="20"/>
      <c r="C348" s="20"/>
      <c r="D348" s="20" t="s">
        <v>396</v>
      </c>
      <c r="E348" s="20"/>
      <c r="F348" s="88"/>
      <c r="G348" s="36">
        <v>371.01</v>
      </c>
      <c r="H348" s="23">
        <f t="shared" si="18"/>
        <v>0</v>
      </c>
    </row>
    <row r="349" spans="1:8" x14ac:dyDescent="0.25">
      <c r="A349" s="19" t="s">
        <v>764</v>
      </c>
      <c r="B349" s="20"/>
      <c r="C349" s="20"/>
      <c r="D349" s="20" t="s">
        <v>397</v>
      </c>
      <c r="E349" s="20"/>
      <c r="F349" s="88"/>
      <c r="G349" s="36">
        <v>444.69</v>
      </c>
      <c r="H349" s="23">
        <f t="shared" si="18"/>
        <v>0</v>
      </c>
    </row>
    <row r="350" spans="1:8" x14ac:dyDescent="0.25">
      <c r="A350" s="19" t="s">
        <v>765</v>
      </c>
      <c r="B350" s="20"/>
      <c r="C350" s="20"/>
      <c r="D350" s="20" t="s">
        <v>766</v>
      </c>
      <c r="E350" s="20"/>
      <c r="F350" s="88"/>
      <c r="G350" s="36">
        <v>365.41</v>
      </c>
      <c r="H350" s="23">
        <f t="shared" si="18"/>
        <v>0</v>
      </c>
    </row>
    <row r="351" spans="1:8" x14ac:dyDescent="0.25">
      <c r="A351" s="19" t="s">
        <v>767</v>
      </c>
      <c r="B351" s="20"/>
      <c r="C351" s="20"/>
      <c r="D351" s="20" t="s">
        <v>398</v>
      </c>
      <c r="E351" s="20"/>
      <c r="F351" s="88"/>
      <c r="G351" s="36">
        <v>383.14</v>
      </c>
      <c r="H351" s="23">
        <f t="shared" si="18"/>
        <v>0</v>
      </c>
    </row>
    <row r="352" spans="1:8" x14ac:dyDescent="0.25">
      <c r="A352" s="19" t="s">
        <v>768</v>
      </c>
      <c r="B352" s="20"/>
      <c r="C352" s="20"/>
      <c r="D352" s="20" t="s">
        <v>399</v>
      </c>
      <c r="E352" s="20"/>
      <c r="F352" s="88"/>
      <c r="G352" s="36">
        <v>419.12</v>
      </c>
      <c r="H352" s="23">
        <f t="shared" si="18"/>
        <v>0</v>
      </c>
    </row>
    <row r="353" spans="1:8" x14ac:dyDescent="0.25">
      <c r="A353" s="19" t="s">
        <v>769</v>
      </c>
      <c r="B353" s="20"/>
      <c r="C353" s="20"/>
      <c r="D353" s="20" t="s">
        <v>400</v>
      </c>
      <c r="E353" s="20"/>
      <c r="F353" s="88"/>
      <c r="G353" s="36">
        <v>477.68</v>
      </c>
      <c r="H353" s="23">
        <f t="shared" si="18"/>
        <v>0</v>
      </c>
    </row>
    <row r="354" spans="1:8" x14ac:dyDescent="0.25">
      <c r="A354" s="19" t="s">
        <v>770</v>
      </c>
      <c r="B354" s="20"/>
      <c r="C354" s="20"/>
      <c r="D354" s="20" t="s">
        <v>771</v>
      </c>
      <c r="E354" s="20"/>
      <c r="F354" s="88"/>
      <c r="G354" s="36">
        <v>439.05</v>
      </c>
      <c r="H354" s="23">
        <f t="shared" si="18"/>
        <v>0</v>
      </c>
    </row>
    <row r="355" spans="1:8" x14ac:dyDescent="0.25">
      <c r="A355" s="19" t="s">
        <v>772</v>
      </c>
      <c r="B355" s="20"/>
      <c r="C355" s="20"/>
      <c r="D355" s="20" t="s">
        <v>401</v>
      </c>
      <c r="E355" s="20"/>
      <c r="F355" s="88"/>
      <c r="G355" s="36">
        <v>448.25</v>
      </c>
      <c r="H355" s="23">
        <f t="shared" si="18"/>
        <v>0</v>
      </c>
    </row>
    <row r="356" spans="1:8" x14ac:dyDescent="0.25">
      <c r="A356" s="19" t="s">
        <v>773</v>
      </c>
      <c r="B356" s="20"/>
      <c r="C356" s="20"/>
      <c r="D356" s="20" t="s">
        <v>402</v>
      </c>
      <c r="E356" s="20"/>
      <c r="F356" s="88"/>
      <c r="G356" s="36">
        <v>482.38</v>
      </c>
      <c r="H356" s="23">
        <f t="shared" si="18"/>
        <v>0</v>
      </c>
    </row>
    <row r="357" spans="1:8" x14ac:dyDescent="0.25">
      <c r="A357" s="19" t="s">
        <v>774</v>
      </c>
      <c r="B357" s="20"/>
      <c r="C357" s="20"/>
      <c r="D357" s="20" t="s">
        <v>403</v>
      </c>
      <c r="E357" s="20"/>
      <c r="F357" s="88"/>
      <c r="G357" s="36">
        <v>548.13</v>
      </c>
      <c r="H357" s="23">
        <f t="shared" si="18"/>
        <v>0</v>
      </c>
    </row>
    <row r="358" spans="1:8" x14ac:dyDescent="0.25">
      <c r="A358" s="19" t="s">
        <v>775</v>
      </c>
      <c r="B358" s="20"/>
      <c r="C358" s="20"/>
      <c r="D358" s="20" t="s">
        <v>776</v>
      </c>
      <c r="E358" s="20"/>
      <c r="F358" s="88"/>
      <c r="G358" s="36">
        <v>487.03</v>
      </c>
      <c r="H358" s="23">
        <f t="shared" si="18"/>
        <v>0</v>
      </c>
    </row>
    <row r="359" spans="1:8" x14ac:dyDescent="0.25">
      <c r="A359" s="19" t="s">
        <v>777</v>
      </c>
      <c r="B359" s="20"/>
      <c r="C359" s="20"/>
      <c r="D359" s="20" t="s">
        <v>404</v>
      </c>
      <c r="E359" s="20"/>
      <c r="F359" s="88"/>
      <c r="G359" s="36">
        <v>510.57</v>
      </c>
      <c r="H359" s="23">
        <f t="shared" si="18"/>
        <v>0</v>
      </c>
    </row>
    <row r="360" spans="1:8" x14ac:dyDescent="0.25">
      <c r="A360" s="19" t="s">
        <v>778</v>
      </c>
      <c r="B360" s="20"/>
      <c r="C360" s="20"/>
      <c r="D360" s="20" t="s">
        <v>405</v>
      </c>
      <c r="E360" s="20"/>
      <c r="F360" s="88"/>
      <c r="G360" s="36">
        <v>523.62</v>
      </c>
      <c r="H360" s="23">
        <f t="shared" si="18"/>
        <v>0</v>
      </c>
    </row>
    <row r="361" spans="1:8" x14ac:dyDescent="0.25">
      <c r="A361" s="19" t="s">
        <v>779</v>
      </c>
      <c r="B361" s="20"/>
      <c r="C361" s="20"/>
      <c r="D361" s="20" t="s">
        <v>406</v>
      </c>
      <c r="E361" s="20"/>
      <c r="F361" s="88"/>
      <c r="G361" s="36">
        <v>691.4</v>
      </c>
      <c r="H361" s="23">
        <f t="shared" si="18"/>
        <v>0</v>
      </c>
    </row>
    <row r="362" spans="1:8" x14ac:dyDescent="0.25">
      <c r="A362" s="19" t="s">
        <v>780</v>
      </c>
      <c r="B362" s="20"/>
      <c r="C362" s="20"/>
      <c r="D362" s="20" t="s">
        <v>781</v>
      </c>
      <c r="E362" s="20"/>
      <c r="F362" s="88"/>
      <c r="G362" s="36">
        <v>692.25</v>
      </c>
      <c r="H362" s="23">
        <f t="shared" si="18"/>
        <v>0</v>
      </c>
    </row>
    <row r="363" spans="1:8" x14ac:dyDescent="0.25">
      <c r="A363" s="19" t="s">
        <v>782</v>
      </c>
      <c r="B363" s="20"/>
      <c r="C363" s="20"/>
      <c r="D363" s="20" t="s">
        <v>407</v>
      </c>
      <c r="E363" s="20"/>
      <c r="F363" s="88"/>
      <c r="G363" s="36">
        <v>633.38</v>
      </c>
      <c r="H363" s="23">
        <f t="shared" si="18"/>
        <v>0</v>
      </c>
    </row>
    <row r="364" spans="1:8" x14ac:dyDescent="0.25">
      <c r="A364" s="19" t="s">
        <v>783</v>
      </c>
      <c r="B364" s="20"/>
      <c r="C364" s="20"/>
      <c r="D364" s="20" t="s">
        <v>408</v>
      </c>
      <c r="E364" s="20"/>
      <c r="F364" s="88"/>
      <c r="G364" s="36">
        <v>599.52</v>
      </c>
      <c r="H364" s="23">
        <f t="shared" si="18"/>
        <v>0</v>
      </c>
    </row>
    <row r="365" spans="1:8" x14ac:dyDescent="0.25">
      <c r="A365" s="19" t="s">
        <v>784</v>
      </c>
      <c r="B365" s="20"/>
      <c r="C365" s="20"/>
      <c r="D365" s="20" t="s">
        <v>409</v>
      </c>
      <c r="E365" s="20"/>
      <c r="F365" s="88"/>
      <c r="G365" s="36">
        <v>857.81</v>
      </c>
      <c r="H365" s="23">
        <f t="shared" si="18"/>
        <v>0</v>
      </c>
    </row>
    <row r="366" spans="1:8" ht="15.75" thickBot="1" x14ac:dyDescent="0.3">
      <c r="A366" s="60"/>
      <c r="B366" s="14"/>
      <c r="C366" s="15"/>
      <c r="D366" s="16"/>
      <c r="E366" s="17"/>
      <c r="F366" s="17"/>
      <c r="G366" s="16"/>
      <c r="H366" s="60"/>
    </row>
    <row r="367" spans="1:8" ht="15.75" thickBot="1" x14ac:dyDescent="0.3">
      <c r="A367" s="28" t="s">
        <v>9</v>
      </c>
      <c r="B367" s="25" t="s">
        <v>44</v>
      </c>
      <c r="C367" s="25"/>
      <c r="D367" s="25"/>
      <c r="E367" s="25"/>
      <c r="F367" s="25">
        <f>SUM(F338:F365)</f>
        <v>0</v>
      </c>
      <c r="G367" s="49">
        <f>SUMPRODUCT($F$338:$F$365,G$338:G$365)</f>
        <v>0</v>
      </c>
      <c r="H367" s="60"/>
    </row>
    <row r="368" spans="1:8" ht="15.75" thickBot="1" x14ac:dyDescent="0.3">
      <c r="A368" s="60"/>
      <c r="B368" s="14"/>
      <c r="C368" s="15"/>
      <c r="D368" s="16"/>
      <c r="E368" s="17"/>
      <c r="F368" s="17"/>
      <c r="G368" s="16"/>
      <c r="H368" s="60"/>
    </row>
    <row r="369" spans="1:8" x14ac:dyDescent="0.25">
      <c r="A369" s="1" t="s">
        <v>47</v>
      </c>
      <c r="B369" s="4"/>
      <c r="C369" s="4"/>
      <c r="D369" s="4" t="s">
        <v>5</v>
      </c>
      <c r="E369" s="4"/>
      <c r="F369" s="4" t="s">
        <v>6</v>
      </c>
      <c r="G369" s="4" t="s">
        <v>446</v>
      </c>
      <c r="H369" s="5" t="s">
        <v>453</v>
      </c>
    </row>
    <row r="370" spans="1:8" x14ac:dyDescent="0.25">
      <c r="A370" s="19" t="s">
        <v>785</v>
      </c>
      <c r="B370" s="20"/>
      <c r="C370" s="20"/>
      <c r="D370" s="20" t="s">
        <v>786</v>
      </c>
      <c r="E370" s="20"/>
      <c r="F370" s="88"/>
      <c r="G370" s="31">
        <v>793.31</v>
      </c>
      <c r="H370" s="23">
        <f>G370*F370</f>
        <v>0</v>
      </c>
    </row>
    <row r="371" spans="1:8" x14ac:dyDescent="0.25">
      <c r="A371" s="19" t="s">
        <v>787</v>
      </c>
      <c r="B371" s="20"/>
      <c r="C371" s="20"/>
      <c r="D371" s="20" t="s">
        <v>788</v>
      </c>
      <c r="E371" s="20"/>
      <c r="F371" s="88"/>
      <c r="G371" s="31">
        <v>928.83</v>
      </c>
      <c r="H371" s="23">
        <f t="shared" ref="H371:H392" si="19">G371*F371</f>
        <v>0</v>
      </c>
    </row>
    <row r="372" spans="1:8" x14ac:dyDescent="0.25">
      <c r="A372" s="19" t="s">
        <v>789</v>
      </c>
      <c r="B372" s="20"/>
      <c r="C372" s="20"/>
      <c r="D372" s="20" t="s">
        <v>790</v>
      </c>
      <c r="E372" s="20"/>
      <c r="F372" s="88"/>
      <c r="G372" s="35">
        <v>0</v>
      </c>
      <c r="H372" s="23">
        <f t="shared" si="19"/>
        <v>0</v>
      </c>
    </row>
    <row r="373" spans="1:8" x14ac:dyDescent="0.25">
      <c r="A373" s="19" t="s">
        <v>791</v>
      </c>
      <c r="B373" s="20"/>
      <c r="C373" s="20"/>
      <c r="D373" s="20" t="s">
        <v>792</v>
      </c>
      <c r="E373" s="20"/>
      <c r="F373" s="88"/>
      <c r="G373" s="31">
        <v>33.83</v>
      </c>
      <c r="H373" s="23">
        <f t="shared" si="19"/>
        <v>0</v>
      </c>
    </row>
    <row r="374" spans="1:8" x14ac:dyDescent="0.25">
      <c r="A374" s="19" t="s">
        <v>793</v>
      </c>
      <c r="B374" s="20"/>
      <c r="C374" s="20"/>
      <c r="D374" s="20" t="s">
        <v>794</v>
      </c>
      <c r="E374" s="20"/>
      <c r="F374" s="88"/>
      <c r="G374" s="31">
        <v>35.020000000000003</v>
      </c>
      <c r="H374" s="23">
        <f t="shared" si="19"/>
        <v>0</v>
      </c>
    </row>
    <row r="375" spans="1:8" x14ac:dyDescent="0.25">
      <c r="A375" s="19" t="s">
        <v>376</v>
      </c>
      <c r="B375" s="20"/>
      <c r="C375" s="20"/>
      <c r="D375" s="20" t="s">
        <v>410</v>
      </c>
      <c r="E375" s="20"/>
      <c r="F375" s="88"/>
      <c r="G375" s="35">
        <v>0</v>
      </c>
      <c r="H375" s="23">
        <f t="shared" si="19"/>
        <v>0</v>
      </c>
    </row>
    <row r="376" spans="1:8" x14ac:dyDescent="0.25">
      <c r="A376" s="19" t="s">
        <v>377</v>
      </c>
      <c r="B376" s="20"/>
      <c r="C376" s="20"/>
      <c r="D376" s="20" t="s">
        <v>411</v>
      </c>
      <c r="E376" s="20"/>
      <c r="F376" s="88"/>
      <c r="G376" s="35">
        <v>0</v>
      </c>
      <c r="H376" s="23">
        <f t="shared" si="19"/>
        <v>0</v>
      </c>
    </row>
    <row r="377" spans="1:8" x14ac:dyDescent="0.25">
      <c r="A377" s="19" t="s">
        <v>378</v>
      </c>
      <c r="B377" s="20"/>
      <c r="C377" s="20"/>
      <c r="D377" s="20" t="s">
        <v>412</v>
      </c>
      <c r="E377" s="20"/>
      <c r="F377" s="88"/>
      <c r="G377" s="23">
        <v>13.73</v>
      </c>
      <c r="H377" s="23">
        <f t="shared" si="19"/>
        <v>0</v>
      </c>
    </row>
    <row r="378" spans="1:8" x14ac:dyDescent="0.25">
      <c r="A378" s="19" t="s">
        <v>379</v>
      </c>
      <c r="B378" s="20"/>
      <c r="C378" s="20"/>
      <c r="D378" s="20" t="s">
        <v>413</v>
      </c>
      <c r="E378" s="20"/>
      <c r="F378" s="88"/>
      <c r="G378" s="23">
        <v>27.73</v>
      </c>
      <c r="H378" s="23">
        <f t="shared" si="19"/>
        <v>0</v>
      </c>
    </row>
    <row r="379" spans="1:8" x14ac:dyDescent="0.25">
      <c r="A379" s="19" t="s">
        <v>380</v>
      </c>
      <c r="B379" s="20"/>
      <c r="C379" s="20"/>
      <c r="D379" s="20" t="s">
        <v>414</v>
      </c>
      <c r="E379" s="20"/>
      <c r="F379" s="88"/>
      <c r="G379" s="23">
        <v>51.44</v>
      </c>
      <c r="H379" s="23">
        <f t="shared" si="19"/>
        <v>0</v>
      </c>
    </row>
    <row r="380" spans="1:8" x14ac:dyDescent="0.25">
      <c r="A380" s="19" t="s">
        <v>381</v>
      </c>
      <c r="B380" s="20"/>
      <c r="C380" s="20"/>
      <c r="D380" s="20" t="s">
        <v>415</v>
      </c>
      <c r="E380" s="20"/>
      <c r="F380" s="88"/>
      <c r="G380" s="23">
        <v>76.27</v>
      </c>
      <c r="H380" s="23">
        <f t="shared" si="19"/>
        <v>0</v>
      </c>
    </row>
    <row r="381" spans="1:8" x14ac:dyDescent="0.25">
      <c r="A381" s="19" t="s">
        <v>382</v>
      </c>
      <c r="B381" s="20"/>
      <c r="C381" s="20"/>
      <c r="D381" s="20" t="s">
        <v>416</v>
      </c>
      <c r="E381" s="20"/>
      <c r="F381" s="88"/>
      <c r="G381" s="23">
        <v>98.62</v>
      </c>
      <c r="H381" s="23">
        <f t="shared" si="19"/>
        <v>0</v>
      </c>
    </row>
    <row r="382" spans="1:8" x14ac:dyDescent="0.25">
      <c r="A382" s="19" t="s">
        <v>383</v>
      </c>
      <c r="B382" s="20"/>
      <c r="C382" s="20"/>
      <c r="D382" s="20" t="s">
        <v>417</v>
      </c>
      <c r="E382" s="20"/>
      <c r="F382" s="88"/>
      <c r="G382" s="23">
        <v>124.28</v>
      </c>
      <c r="H382" s="23">
        <f t="shared" si="19"/>
        <v>0</v>
      </c>
    </row>
    <row r="383" spans="1:8" x14ac:dyDescent="0.25">
      <c r="A383" s="19" t="s">
        <v>384</v>
      </c>
      <c r="B383" s="20"/>
      <c r="C383" s="20"/>
      <c r="D383" s="20" t="s">
        <v>418</v>
      </c>
      <c r="E383" s="20"/>
      <c r="F383" s="88"/>
      <c r="G383" s="23">
        <v>150.46</v>
      </c>
      <c r="H383" s="23">
        <f t="shared" si="19"/>
        <v>0</v>
      </c>
    </row>
    <row r="384" spans="1:8" x14ac:dyDescent="0.25">
      <c r="A384" s="19" t="s">
        <v>385</v>
      </c>
      <c r="B384" s="20"/>
      <c r="C384" s="20"/>
      <c r="D384" s="20" t="s">
        <v>419</v>
      </c>
      <c r="E384" s="20"/>
      <c r="F384" s="88"/>
      <c r="G384" s="23">
        <v>231.56</v>
      </c>
      <c r="H384" s="23">
        <f t="shared" si="19"/>
        <v>0</v>
      </c>
    </row>
    <row r="385" spans="1:8" x14ac:dyDescent="0.25">
      <c r="A385" s="19" t="s">
        <v>795</v>
      </c>
      <c r="B385" s="20"/>
      <c r="C385" s="20"/>
      <c r="D385" s="20" t="s">
        <v>796</v>
      </c>
      <c r="E385" s="20"/>
      <c r="F385" s="88"/>
      <c r="G385" s="23">
        <v>47.93</v>
      </c>
      <c r="H385" s="23">
        <f t="shared" si="19"/>
        <v>0</v>
      </c>
    </row>
    <row r="386" spans="1:8" x14ac:dyDescent="0.25">
      <c r="A386" s="19" t="s">
        <v>797</v>
      </c>
      <c r="B386" s="20"/>
      <c r="C386" s="20"/>
      <c r="D386" s="20" t="s">
        <v>798</v>
      </c>
      <c r="E386" s="20"/>
      <c r="F386" s="88"/>
      <c r="G386" s="23">
        <v>137.07</v>
      </c>
      <c r="H386" s="23">
        <f t="shared" si="19"/>
        <v>0</v>
      </c>
    </row>
    <row r="387" spans="1:8" x14ac:dyDescent="0.25">
      <c r="A387" s="19" t="s">
        <v>386</v>
      </c>
      <c r="B387" s="20"/>
      <c r="C387" s="20"/>
      <c r="D387" s="20" t="s">
        <v>420</v>
      </c>
      <c r="E387" s="20"/>
      <c r="F387" s="88"/>
      <c r="G387" s="23">
        <v>22.76</v>
      </c>
      <c r="H387" s="23">
        <f t="shared" si="19"/>
        <v>0</v>
      </c>
    </row>
    <row r="388" spans="1:8" x14ac:dyDescent="0.25">
      <c r="A388" s="19" t="s">
        <v>387</v>
      </c>
      <c r="B388" s="20"/>
      <c r="C388" s="20"/>
      <c r="D388" s="20" t="s">
        <v>421</v>
      </c>
      <c r="E388" s="20"/>
      <c r="F388" s="88"/>
      <c r="G388" s="23">
        <v>49.02</v>
      </c>
      <c r="H388" s="23">
        <f t="shared" si="19"/>
        <v>0</v>
      </c>
    </row>
    <row r="389" spans="1:8" x14ac:dyDescent="0.25">
      <c r="A389" s="19" t="s">
        <v>388</v>
      </c>
      <c r="B389" s="20"/>
      <c r="C389" s="20"/>
      <c r="D389" s="20" t="s">
        <v>422</v>
      </c>
      <c r="E389" s="20"/>
      <c r="F389" s="88"/>
      <c r="G389" s="35">
        <v>0</v>
      </c>
      <c r="H389" s="23">
        <f t="shared" si="19"/>
        <v>0</v>
      </c>
    </row>
    <row r="390" spans="1:8" x14ac:dyDescent="0.25">
      <c r="A390" s="82" t="s">
        <v>799</v>
      </c>
      <c r="B390" s="83"/>
      <c r="C390" s="83"/>
      <c r="D390" s="83" t="s">
        <v>800</v>
      </c>
      <c r="E390" s="83"/>
      <c r="F390" s="88"/>
      <c r="G390" s="23">
        <v>233.11</v>
      </c>
      <c r="H390" s="23">
        <f t="shared" si="19"/>
        <v>0</v>
      </c>
    </row>
    <row r="391" spans="1:8" x14ac:dyDescent="0.25">
      <c r="A391" s="82" t="s">
        <v>801</v>
      </c>
      <c r="B391" s="83"/>
      <c r="C391" s="83"/>
      <c r="D391" s="83" t="s">
        <v>802</v>
      </c>
      <c r="E391" s="83"/>
      <c r="F391" s="88"/>
      <c r="G391" s="23">
        <v>23.36</v>
      </c>
      <c r="H391" s="23">
        <f t="shared" si="19"/>
        <v>0</v>
      </c>
    </row>
    <row r="392" spans="1:8" ht="15.75" thickBot="1" x14ac:dyDescent="0.3">
      <c r="A392" s="21" t="s">
        <v>803</v>
      </c>
      <c r="B392" s="22"/>
      <c r="C392" s="22"/>
      <c r="D392" s="22" t="s">
        <v>804</v>
      </c>
      <c r="E392" s="22"/>
      <c r="F392" s="88"/>
      <c r="G392" s="48">
        <v>34.22</v>
      </c>
      <c r="H392" s="23">
        <f t="shared" si="19"/>
        <v>0</v>
      </c>
    </row>
    <row r="393" spans="1:8" ht="15.75" thickBot="1" x14ac:dyDescent="0.3">
      <c r="A393" s="60"/>
      <c r="B393" s="14"/>
      <c r="C393" s="15"/>
      <c r="D393" s="16"/>
      <c r="E393" s="17"/>
      <c r="F393" s="17"/>
      <c r="G393" s="16"/>
      <c r="H393" s="60"/>
    </row>
    <row r="394" spans="1:8" ht="15.75" thickBot="1" x14ac:dyDescent="0.3">
      <c r="A394" s="28" t="s">
        <v>9</v>
      </c>
      <c r="B394" s="25" t="s">
        <v>46</v>
      </c>
      <c r="C394" s="25"/>
      <c r="D394" s="25"/>
      <c r="E394" s="25"/>
      <c r="F394" s="25">
        <f>SUM(F370:F392)</f>
        <v>0</v>
      </c>
      <c r="G394" s="49">
        <f>SUMPRODUCT($F$370:$F$392,G$370:G$392)</f>
        <v>0</v>
      </c>
      <c r="H394" s="60"/>
    </row>
    <row r="395" spans="1:8" x14ac:dyDescent="0.25">
      <c r="B395" s="14"/>
      <c r="C395" s="15"/>
      <c r="D395" s="16"/>
      <c r="E395" s="17"/>
      <c r="F395" s="17"/>
      <c r="G395" s="18"/>
    </row>
  </sheetData>
  <sheetProtection algorithmName="SHA-512" hashValue="JS/9ZEii1IfraQ3QHN995ZF2qpJ0hO6uS1PNwzWX0ZJuycfjuR/70DR4rZogc22OeomCr7stCZWkCIWrMgq40A==" saltValue="dpAUU6e5DoPQ4B6cNRHtLA==" spinCount="100000" sheet="1" objects="1" scenarios="1"/>
  <autoFilter ref="A1:H257"/>
  <sortState ref="A2:H1089">
    <sortCondition ref="A1"/>
  </sortState>
  <conditionalFormatting sqref="H371:H392">
    <cfRule type="cellIs" dxfId="2" priority="6" operator="equal">
      <formula>1</formula>
    </cfRule>
  </conditionalFormatting>
  <conditionalFormatting sqref="G377:G388">
    <cfRule type="cellIs" dxfId="1" priority="2" operator="equal">
      <formula>1</formula>
    </cfRule>
  </conditionalFormatting>
  <conditionalFormatting sqref="G390:G391">
    <cfRule type="cellIs" dxfId="0" priority="1" operator="equal">
      <formula>1</formula>
    </cfRule>
  </conditionalFormatting>
  <dataValidations count="1">
    <dataValidation type="whole" operator="greaterThan" allowBlank="1" showInputMessage="1" showErrorMessage="1" sqref="F2:F257 F262:F333 F338:F365 F370:F392">
      <formula1>-1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38F80"/>
  </sheetPr>
  <dimension ref="A1:C79"/>
  <sheetViews>
    <sheetView workbookViewId="0"/>
  </sheetViews>
  <sheetFormatPr defaultRowHeight="15" x14ac:dyDescent="0.25"/>
  <cols>
    <col min="1" max="1" width="63.85546875" bestFit="1" customWidth="1"/>
    <col min="2" max="2" width="26" bestFit="1" customWidth="1"/>
    <col min="3" max="5" width="24.140625" bestFit="1" customWidth="1"/>
  </cols>
  <sheetData>
    <row r="1" spans="1:3" x14ac:dyDescent="0.25">
      <c r="A1" s="1" t="s">
        <v>451</v>
      </c>
      <c r="B1" s="5" t="s">
        <v>450</v>
      </c>
      <c r="C1" s="60"/>
    </row>
    <row r="2" spans="1:3" x14ac:dyDescent="0.25">
      <c r="A2" s="19" t="s">
        <v>805</v>
      </c>
      <c r="B2" s="43">
        <f>'1a. Productie OFZ Ambulant 2019'!E4</f>
        <v>0</v>
      </c>
      <c r="C2" s="60"/>
    </row>
    <row r="3" spans="1:3" x14ac:dyDescent="0.25">
      <c r="A3" s="82" t="s">
        <v>806</v>
      </c>
      <c r="B3" s="43">
        <f>'1b. Productie OFZ klinisch 2019'!E5</f>
        <v>0</v>
      </c>
      <c r="C3" s="60"/>
    </row>
    <row r="4" spans="1:3" x14ac:dyDescent="0.25">
      <c r="A4" s="20" t="s">
        <v>807</v>
      </c>
      <c r="B4" s="85">
        <f>'1c. Productie TBS Ambulant 2019'!E4</f>
        <v>0</v>
      </c>
      <c r="C4" s="60"/>
    </row>
    <row r="5" spans="1:3" ht="15.75" thickBot="1" x14ac:dyDescent="0.3">
      <c r="A5" s="86" t="s">
        <v>808</v>
      </c>
      <c r="B5" s="44">
        <f>'1d. Productie TBS klinisch 2019'!E5</f>
        <v>0</v>
      </c>
      <c r="C5" s="60"/>
    </row>
    <row r="6" spans="1:3" ht="15.75" thickBot="1" x14ac:dyDescent="0.3">
      <c r="A6" s="60"/>
      <c r="B6" s="60"/>
      <c r="C6" s="60"/>
    </row>
    <row r="7" spans="1:3" ht="22.5" x14ac:dyDescent="0.25">
      <c r="A7" s="1" t="s">
        <v>485</v>
      </c>
      <c r="B7" s="84" t="s">
        <v>809</v>
      </c>
      <c r="C7" s="84" t="s">
        <v>810</v>
      </c>
    </row>
    <row r="8" spans="1:3" x14ac:dyDescent="0.25">
      <c r="A8" s="19" t="s">
        <v>434</v>
      </c>
      <c r="B8" s="31">
        <f>SUMIF('2a. Productie zpm OFZ (A)'!D:D,'VZ 0. Overzicht'!A8,'2a. Productie zpm OFZ (A)'!H:H)</f>
        <v>0</v>
      </c>
      <c r="C8" s="31">
        <f>SUMIF('2b. Productie zpm TBS (A)'!D:D,'VZ 0. Overzicht'!A8,'2b. Productie zpm TBS (A)'!H:H)</f>
        <v>0</v>
      </c>
    </row>
    <row r="9" spans="1:3" x14ac:dyDescent="0.25">
      <c r="A9" s="19" t="s">
        <v>435</v>
      </c>
      <c r="B9" s="31">
        <f>SUMIF('2a. Productie zpm OFZ (A)'!D:D,'VZ 0. Overzicht'!A9,'2a. Productie zpm OFZ (A)'!H:H)</f>
        <v>0</v>
      </c>
      <c r="C9" s="31">
        <f>SUMIF('2b. Productie zpm TBS (A)'!D:D,'VZ 0. Overzicht'!A9,'2b. Productie zpm TBS (A)'!H:H)</f>
        <v>0</v>
      </c>
    </row>
    <row r="10" spans="1:3" ht="15.75" thickBot="1" x14ac:dyDescent="0.3">
      <c r="A10" s="58" t="s">
        <v>9</v>
      </c>
      <c r="B10" s="59">
        <f>SUM(B8:B9)</f>
        <v>0</v>
      </c>
      <c r="C10" s="59">
        <f>SUM(C8:C9)</f>
        <v>0</v>
      </c>
    </row>
    <row r="11" spans="1:3" ht="15.75" thickBot="1" x14ac:dyDescent="0.3">
      <c r="A11" s="60"/>
      <c r="B11" s="60"/>
      <c r="C11" s="60"/>
    </row>
    <row r="12" spans="1:3" ht="22.5" x14ac:dyDescent="0.25">
      <c r="A12" s="1" t="s">
        <v>484</v>
      </c>
      <c r="B12" s="84" t="s">
        <v>809</v>
      </c>
      <c r="C12" s="84" t="s">
        <v>810</v>
      </c>
    </row>
    <row r="13" spans="1:3" x14ac:dyDescent="0.25">
      <c r="A13" s="19" t="s">
        <v>437</v>
      </c>
      <c r="B13" s="31">
        <f>SUMIF('2a. Productie zpm OFZ (A)'!E:E,'VZ 0. Overzicht'!A13,'2a. Productie zpm OFZ (A)'!H:H)</f>
        <v>0</v>
      </c>
      <c r="C13" s="31">
        <f>SUMIF('2b. Productie zpm TBS (A)'!E:E,'VZ 0. Overzicht'!A13,'2b. Productie zpm TBS (A)'!H:H)</f>
        <v>0</v>
      </c>
    </row>
    <row r="14" spans="1:3" x14ac:dyDescent="0.25">
      <c r="A14" s="19" t="s">
        <v>438</v>
      </c>
      <c r="B14" s="31">
        <f>SUMIF('2a. Productie zpm OFZ (A)'!E:E,'VZ 0. Overzicht'!A14,'2a. Productie zpm OFZ (A)'!H:H)</f>
        <v>0</v>
      </c>
      <c r="C14" s="31">
        <f>SUMIF('2b. Productie zpm TBS (A)'!E:E,'VZ 0. Overzicht'!A14,'2b. Productie zpm TBS (A)'!H:H)</f>
        <v>0</v>
      </c>
    </row>
    <row r="15" spans="1:3" x14ac:dyDescent="0.25">
      <c r="A15" s="19" t="s">
        <v>439</v>
      </c>
      <c r="B15" s="31">
        <f>SUMIF('2a. Productie zpm OFZ (A)'!E:E,'VZ 0. Overzicht'!A15,'2a. Productie zpm OFZ (A)'!H:H)</f>
        <v>0</v>
      </c>
      <c r="C15" s="31">
        <f>SUMIF('2b. Productie zpm TBS (A)'!E:E,'VZ 0. Overzicht'!A15,'2b. Productie zpm TBS (A)'!H:H)</f>
        <v>0</v>
      </c>
    </row>
    <row r="16" spans="1:3" x14ac:dyDescent="0.25">
      <c r="A16" s="19" t="s">
        <v>440</v>
      </c>
      <c r="B16" s="31">
        <f>SUMIF('2a. Productie zpm OFZ (A)'!E:E,'VZ 0. Overzicht'!A16,'2a. Productie zpm OFZ (A)'!H:H)</f>
        <v>0</v>
      </c>
      <c r="C16" s="31">
        <f>SUMIF('2b. Productie zpm TBS (A)'!E:E,'VZ 0. Overzicht'!A16,'2b. Productie zpm TBS (A)'!H:H)</f>
        <v>0</v>
      </c>
    </row>
    <row r="17" spans="1:3" x14ac:dyDescent="0.25">
      <c r="A17" s="19" t="s">
        <v>441</v>
      </c>
      <c r="B17" s="31">
        <f>SUMIF('2a. Productie zpm OFZ (A)'!E:E,'VZ 0. Overzicht'!A17,'2a. Productie zpm OFZ (A)'!H:H)</f>
        <v>0</v>
      </c>
      <c r="C17" s="31">
        <f>SUMIF('2b. Productie zpm TBS (A)'!E:E,'VZ 0. Overzicht'!A17,'2b. Productie zpm TBS (A)'!H:H)</f>
        <v>0</v>
      </c>
    </row>
    <row r="18" spans="1:3" x14ac:dyDescent="0.25">
      <c r="A18" s="19" t="s">
        <v>442</v>
      </c>
      <c r="B18" s="31">
        <f>SUMIF('2a. Productie zpm OFZ (A)'!E:E,'VZ 0. Overzicht'!A18,'2a. Productie zpm OFZ (A)'!H:H)</f>
        <v>0</v>
      </c>
      <c r="C18" s="31">
        <f>SUMIF('2b. Productie zpm TBS (A)'!E:E,'VZ 0. Overzicht'!A18,'2b. Productie zpm TBS (A)'!H:H)</f>
        <v>0</v>
      </c>
    </row>
    <row r="19" spans="1:3" x14ac:dyDescent="0.25">
      <c r="A19" s="19" t="s">
        <v>443</v>
      </c>
      <c r="B19" s="31">
        <f>SUMIF('2a. Productie zpm OFZ (A)'!E:E,'VZ 0. Overzicht'!A19,'2a. Productie zpm OFZ (A)'!H:H)</f>
        <v>0</v>
      </c>
      <c r="C19" s="31">
        <f>SUMIF('2b. Productie zpm TBS (A)'!E:E,'VZ 0. Overzicht'!A19,'2b. Productie zpm TBS (A)'!H:H)</f>
        <v>0</v>
      </c>
    </row>
    <row r="20" spans="1:3" x14ac:dyDescent="0.25">
      <c r="A20" s="19" t="s">
        <v>444</v>
      </c>
      <c r="B20" s="31">
        <f>SUMIF('2a. Productie zpm OFZ (A)'!E:E,'VZ 0. Overzicht'!A20,'2a. Productie zpm OFZ (A)'!H:H)</f>
        <v>0</v>
      </c>
      <c r="C20" s="31">
        <f>SUMIF('2b. Productie zpm TBS (A)'!E:E,'VZ 0. Overzicht'!A20,'2b. Productie zpm TBS (A)'!H:H)</f>
        <v>0</v>
      </c>
    </row>
    <row r="21" spans="1:3" ht="15.75" thickBot="1" x14ac:dyDescent="0.3">
      <c r="A21" s="58" t="s">
        <v>9</v>
      </c>
      <c r="B21" s="59">
        <f>SUM(B13:B20)</f>
        <v>0</v>
      </c>
      <c r="C21" s="59">
        <f>SUM(C13:C20)</f>
        <v>0</v>
      </c>
    </row>
    <row r="22" spans="1:3" ht="15.75" thickBot="1" x14ac:dyDescent="0.3">
      <c r="A22" s="60"/>
      <c r="B22" s="60"/>
      <c r="C22" s="60"/>
    </row>
    <row r="23" spans="1:3" ht="22.5" x14ac:dyDescent="0.25">
      <c r="A23" s="1" t="s">
        <v>483</v>
      </c>
      <c r="B23" s="84" t="s">
        <v>809</v>
      </c>
      <c r="C23" s="84" t="s">
        <v>810</v>
      </c>
    </row>
    <row r="24" spans="1:3" x14ac:dyDescent="0.25">
      <c r="A24" s="19" t="s">
        <v>447</v>
      </c>
      <c r="B24" s="31">
        <f>SUM('2a. Productie zpm OFZ (A)'!H2:H257)</f>
        <v>0</v>
      </c>
      <c r="C24" s="31">
        <f>SUM('2b. Productie zpm TBS (A)'!H2:H257)</f>
        <v>0</v>
      </c>
    </row>
    <row r="25" spans="1:3" x14ac:dyDescent="0.25">
      <c r="A25" s="19" t="s">
        <v>449</v>
      </c>
      <c r="B25" s="31">
        <f>SUM('2a. Productie zpm OFZ (A)'!H262:H333)</f>
        <v>0</v>
      </c>
      <c r="C25" s="31">
        <f>SUM('2b. Productie zpm TBS (A)'!H262:H333)</f>
        <v>0</v>
      </c>
    </row>
    <row r="26" spans="1:3" x14ac:dyDescent="0.25">
      <c r="A26" s="19" t="s">
        <v>44</v>
      </c>
      <c r="B26" s="31">
        <f>SUM('2a. Productie zpm OFZ (A)'!H338:H365)</f>
        <v>0</v>
      </c>
      <c r="C26" s="31">
        <f>SUM('2b. Productie zpm TBS (A)'!H338:H365)</f>
        <v>0</v>
      </c>
    </row>
    <row r="27" spans="1:3" x14ac:dyDescent="0.25">
      <c r="A27" s="19" t="s">
        <v>487</v>
      </c>
      <c r="B27" s="31">
        <f>SUM('2a. Productie zpm OFZ (A)'!H370:H376)</f>
        <v>0</v>
      </c>
      <c r="C27" s="31">
        <f>SUM('2b. Productie zpm TBS (A)'!H370:H376)</f>
        <v>0</v>
      </c>
    </row>
    <row r="28" spans="1:3" x14ac:dyDescent="0.25">
      <c r="A28" s="19" t="s">
        <v>452</v>
      </c>
      <c r="B28" s="31">
        <f>SUM('2a. Productie zpm OFZ (A)'!H377:H392)</f>
        <v>0</v>
      </c>
      <c r="C28" s="31">
        <f>SUM('2b. Productie zpm TBS (A)'!H377:H392)</f>
        <v>0</v>
      </c>
    </row>
    <row r="29" spans="1:3" ht="15.75" thickBot="1" x14ac:dyDescent="0.3">
      <c r="A29" s="58" t="s">
        <v>9</v>
      </c>
      <c r="B29" s="59">
        <f>SUM(B24:B28)</f>
        <v>0</v>
      </c>
      <c r="C29" s="59">
        <f>SUM(C24:C28)</f>
        <v>0</v>
      </c>
    </row>
    <row r="37" spans="1:1" x14ac:dyDescent="0.25">
      <c r="A37" s="57"/>
    </row>
    <row r="79" spans="1:3" ht="15.75" thickBot="1" x14ac:dyDescent="0.3">
      <c r="A79" s="21" t="s">
        <v>46</v>
      </c>
      <c r="B79" s="32" t="e">
        <f>SUM('2b. Productie zpm TBS (A)'!$H$226:$H$241,'2b. Productie zpm TBS (A)'!#REF!,'2b. Productie zpm TBS (A)'!$H$370:$H$376)</f>
        <v>#REF!</v>
      </c>
      <c r="C79" s="32" t="e">
        <f>SUM(#REF!,#REF!,#REF!)</f>
        <v>#REF!</v>
      </c>
    </row>
  </sheetData>
  <sheetProtection algorithmName="SHA-512" hashValue="g4bDK1bVOteaIjUBZPrFWFmAplFKN+YwddiT8d1t08AO4SgwYj0icr0p7kyQ35jsEZdGnO7UBTAbtlMLg0gaYQ==" saltValue="RcNtSkuS3wrWPJMULGGpwA==" spinCount="100000" sheet="1" objects="1" scenarios="1"/>
  <sortState ref="A8:C72">
    <sortCondition ref="A8:A72"/>
  </sortState>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D22" sqref="D22"/>
    </sheetView>
  </sheetViews>
  <sheetFormatPr defaultRowHeight="15" x14ac:dyDescent="0.25"/>
  <cols>
    <col min="1" max="1" width="20.28515625" bestFit="1" customWidth="1"/>
    <col min="2" max="2" width="28.5703125" bestFit="1" customWidth="1"/>
    <col min="3" max="3" width="27.42578125" bestFit="1" customWidth="1"/>
    <col min="4" max="4" width="26.85546875" bestFit="1" customWidth="1"/>
    <col min="5" max="5" width="20.7109375" bestFit="1" customWidth="1"/>
    <col min="6" max="6" width="17.5703125" bestFit="1" customWidth="1"/>
    <col min="7" max="7" width="17" bestFit="1" customWidth="1"/>
    <col min="8" max="8" width="17.5703125" bestFit="1" customWidth="1"/>
    <col min="9" max="9" width="17" bestFit="1" customWidth="1"/>
    <col min="10" max="10" width="17.5703125" bestFit="1" customWidth="1"/>
    <col min="11" max="11" width="17" bestFit="1" customWidth="1"/>
    <col min="12" max="12" width="14.42578125" bestFit="1" customWidth="1"/>
  </cols>
  <sheetData>
    <row r="1" spans="1:12" x14ac:dyDescent="0.25">
      <c r="A1" s="1"/>
      <c r="B1" s="4" t="s">
        <v>455</v>
      </c>
      <c r="C1" s="4" t="s">
        <v>456</v>
      </c>
      <c r="D1" s="4" t="s">
        <v>454</v>
      </c>
      <c r="E1" s="4" t="s">
        <v>457</v>
      </c>
      <c r="F1" s="4" t="s">
        <v>474</v>
      </c>
      <c r="G1" s="4" t="s">
        <v>475</v>
      </c>
      <c r="H1" s="4" t="s">
        <v>458</v>
      </c>
      <c r="I1" s="4" t="s">
        <v>459</v>
      </c>
      <c r="J1" s="4" t="s">
        <v>460</v>
      </c>
      <c r="K1" s="4" t="s">
        <v>461</v>
      </c>
      <c r="L1" s="5" t="s">
        <v>464</v>
      </c>
    </row>
    <row r="2" spans="1:12" x14ac:dyDescent="0.25">
      <c r="A2" s="2">
        <v>2019</v>
      </c>
      <c r="B2" s="37">
        <v>1.0407999999999999</v>
      </c>
      <c r="C2" s="37">
        <v>1.0342</v>
      </c>
      <c r="D2" s="37">
        <v>1.0246</v>
      </c>
      <c r="E2" s="37">
        <v>1.0248999999999999</v>
      </c>
      <c r="F2" s="38">
        <f>0.75*B2+0.25*D2</f>
        <v>1.0367500000000001</v>
      </c>
      <c r="G2" s="38">
        <f>0.75*C2+0.25*E2</f>
        <v>1.0318749999999999</v>
      </c>
      <c r="H2" s="38">
        <f>0.85*B2+0.15*D2</f>
        <v>1.03837</v>
      </c>
      <c r="I2" s="38">
        <f>0.85*C2+0.15*E2</f>
        <v>1.032805</v>
      </c>
      <c r="J2" s="38">
        <f>0.9*B2+0.1*D2</f>
        <v>1.03918</v>
      </c>
      <c r="K2" s="38">
        <f>0.9*B2+0.1*D2</f>
        <v>1.03918</v>
      </c>
      <c r="L2" s="46">
        <v>1.0249999999999999</v>
      </c>
    </row>
    <row r="3" spans="1:12" x14ac:dyDescent="0.25">
      <c r="A3" s="2">
        <v>2020</v>
      </c>
      <c r="B3" s="37">
        <v>1.0251999999999999</v>
      </c>
      <c r="C3" s="37">
        <v>1.0327999999999999</v>
      </c>
      <c r="D3" s="37">
        <v>1.0145</v>
      </c>
      <c r="E3" s="37">
        <v>1.0197000000000001</v>
      </c>
      <c r="F3" s="38">
        <f t="shared" ref="F3:F5" si="0">0.75*B3+0.25*D3</f>
        <v>1.0225249999999999</v>
      </c>
      <c r="G3" s="38">
        <f t="shared" ref="G3:G5" si="1">0.75*C3+0.25*E3</f>
        <v>1.029525</v>
      </c>
      <c r="H3" s="38">
        <f t="shared" ref="H3:H4" si="2">0.85*B3+0.15*D3</f>
        <v>1.0235949999999998</v>
      </c>
      <c r="I3" s="38">
        <f t="shared" ref="I3:I5" si="3">0.85*C3+0.15*E3</f>
        <v>1.0308349999999999</v>
      </c>
      <c r="J3" s="38">
        <f t="shared" ref="J3:K5" si="4">0.9*B3+0.1*D3</f>
        <v>1.02413</v>
      </c>
      <c r="K3" s="38">
        <f t="shared" ref="K3" si="5">0.9*B3+0.1*D3</f>
        <v>1.02413</v>
      </c>
      <c r="L3" s="46">
        <v>1.0249999999999999</v>
      </c>
    </row>
    <row r="4" spans="1:12" x14ac:dyDescent="0.25">
      <c r="A4" s="2">
        <v>2021</v>
      </c>
      <c r="B4" s="37">
        <v>1.0324</v>
      </c>
      <c r="C4" s="37">
        <v>1.0201</v>
      </c>
      <c r="D4" s="37">
        <v>1.0173000000000001</v>
      </c>
      <c r="E4" s="37">
        <v>1.0177</v>
      </c>
      <c r="F4" s="38">
        <f t="shared" si="0"/>
        <v>1.0286249999999999</v>
      </c>
      <c r="G4" s="38">
        <f t="shared" si="1"/>
        <v>1.0194999999999999</v>
      </c>
      <c r="H4" s="38">
        <f t="shared" si="2"/>
        <v>1.030135</v>
      </c>
      <c r="I4" s="38">
        <f t="shared" si="3"/>
        <v>1.0197400000000001</v>
      </c>
      <c r="J4" s="38">
        <f t="shared" si="4"/>
        <v>1.0308900000000001</v>
      </c>
      <c r="K4" s="38">
        <f t="shared" si="4"/>
        <v>1.01986</v>
      </c>
      <c r="L4" s="46">
        <v>1.0249999999999999</v>
      </c>
    </row>
    <row r="5" spans="1:12" ht="15.75" thickBot="1" x14ac:dyDescent="0.3">
      <c r="A5" s="3">
        <v>2022</v>
      </c>
      <c r="B5" s="40">
        <v>1.0172000000000001</v>
      </c>
      <c r="C5" s="40"/>
      <c r="D5" s="40">
        <v>1.0164</v>
      </c>
      <c r="E5" s="40"/>
      <c r="F5" s="41">
        <f t="shared" si="0"/>
        <v>1.0170000000000001</v>
      </c>
      <c r="G5" s="41">
        <f t="shared" si="1"/>
        <v>0</v>
      </c>
      <c r="H5" s="41">
        <f>0.85*B5+0.15*D5</f>
        <v>1.01708</v>
      </c>
      <c r="I5" s="41">
        <f t="shared" si="3"/>
        <v>0</v>
      </c>
      <c r="J5" s="41">
        <f t="shared" si="4"/>
        <v>1.01712</v>
      </c>
      <c r="K5" s="41">
        <f t="shared" si="4"/>
        <v>0</v>
      </c>
      <c r="L5" s="47">
        <v>1.0249999999999999</v>
      </c>
    </row>
    <row r="6" spans="1:12" ht="15.75" thickBot="1" x14ac:dyDescent="0.3"/>
    <row r="7" spans="1:12" x14ac:dyDescent="0.25">
      <c r="A7" s="1"/>
      <c r="B7" s="4"/>
      <c r="C7" s="4" t="s">
        <v>814</v>
      </c>
      <c r="D7" s="4"/>
      <c r="E7" s="5" t="s">
        <v>464</v>
      </c>
    </row>
    <row r="8" spans="1:12" x14ac:dyDescent="0.25">
      <c r="A8" s="2">
        <v>2019</v>
      </c>
      <c r="B8" s="38"/>
      <c r="C8" s="38">
        <f xml:space="preserve"> 1 / H2 * I2 * I3 * I4 * H5</f>
        <v>1.0634080039100917</v>
      </c>
      <c r="D8" s="38"/>
      <c r="E8" s="39">
        <f>PRODUCT(L3:L5)</f>
        <v>1.0768906249999999</v>
      </c>
    </row>
    <row r="9" spans="1:12" ht="15.75" thickBot="1" x14ac:dyDescent="0.3">
      <c r="A9" s="3">
        <v>2020</v>
      </c>
      <c r="B9" s="41"/>
      <c r="C9" s="41">
        <f xml:space="preserve"> 1 / H3 * I3 * I4 * H5</f>
        <v>1.044493085843456</v>
      </c>
      <c r="D9" s="41"/>
      <c r="E9" s="42">
        <f>PRODUCT(L4:L5)</f>
        <v>1.0506249999999999</v>
      </c>
    </row>
    <row r="10" spans="1:12" ht="15.75" thickBot="1" x14ac:dyDescent="0.3"/>
    <row r="11" spans="1:12" x14ac:dyDescent="0.25">
      <c r="A11" s="1"/>
      <c r="B11" s="4" t="s">
        <v>465</v>
      </c>
      <c r="C11" s="4" t="s">
        <v>468</v>
      </c>
      <c r="D11" s="5" t="s">
        <v>469</v>
      </c>
    </row>
    <row r="12" spans="1:12" x14ac:dyDescent="0.25">
      <c r="A12" s="45" t="s">
        <v>466</v>
      </c>
      <c r="B12" s="38">
        <v>4.956E-2</v>
      </c>
      <c r="C12" s="38">
        <f>(1-$B12) * $C8 +( $B12 * E8)</f>
        <v>1.0640762026113075</v>
      </c>
      <c r="D12" s="39">
        <f>(1-$B12) * $C9 + $B12 * E9</f>
        <v>1.0447969835090543</v>
      </c>
    </row>
    <row r="13" spans="1:12" x14ac:dyDescent="0.25">
      <c r="A13" s="45" t="s">
        <v>467</v>
      </c>
      <c r="B13" s="38">
        <v>0.14130999999999999</v>
      </c>
      <c r="C13" s="38">
        <f>(1-$B13) * $C8 + $B13 * E8</f>
        <v>1.0653132330963067</v>
      </c>
      <c r="D13" s="39">
        <f>(1-$B13) * $C9 + $B13 * E9</f>
        <v>1.0453595866329173</v>
      </c>
    </row>
  </sheetData>
  <sheetProtection algorithmName="SHA-512" hashValue="gE+oTX/OSiI85KesdDFw44+YaO1ocWRdYFrN6RPD6tJcBG0XiTdmlAc7d6utOVG5S3RwoNeDviq+PvWZeXLsLg==" saltValue="LEbmZAeuBhWuQYu6KUPM1g==" spinCount="100000" sheet="1" objects="1" scenarios="1"/>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62769a40-37e0-45cc-9869-824e861ba835" ContentTypeId="0x01010089BF87867BB8444E97CDA015CAB0EF55" PreviousValue="false"/>
</file>

<file path=customXml/item3.xml><?xml version="1.0" encoding="utf-8"?>
<ct:contentTypeSchema xmlns:ct="http://schemas.microsoft.com/office/2006/metadata/contentType" xmlns:ma="http://schemas.microsoft.com/office/2006/metadata/properties/metaAttributes" ct:_="" ma:_="" ma:contentTypeName="NZa Excel" ma:contentTypeID="0x01010089BF87867BB8444E97CDA015CAB0EF5500FC59DF4229B272499A70BAB2ABF8AF37" ma:contentTypeVersion="38" ma:contentTypeDescription="Nieuw(e) NZa Excel maken" ma:contentTypeScope="" ma:versionID="48c0c08ae71d0642d043919a4d5fe0aa">
  <xsd:schema xmlns:xsd="http://www.w3.org/2001/XMLSchema" xmlns:xs="http://www.w3.org/2001/XMLSchema" xmlns:p="http://schemas.microsoft.com/office/2006/metadata/properties" xmlns:ns2="7f26298d-0d4d-4af7-92ce-0ab1d43f87ad" xmlns:ns3="80d49278-e46e-469c-96b3-0d29171f73a3" targetNamespace="http://schemas.microsoft.com/office/2006/metadata/properties" ma:root="true" ma:fieldsID="33def188b14e56056902a467b260a7b7" ns2:_="" ns3:_="">
    <xsd:import namespace="7f26298d-0d4d-4af7-92ce-0ab1d43f87ad"/>
    <xsd:import namespace="80d49278-e46e-469c-96b3-0d29171f73a3"/>
    <xsd:element name="properties">
      <xsd:complexType>
        <xsd:sequence>
          <xsd:element name="documentManagement">
            <xsd:complexType>
              <xsd:all>
                <xsd:element ref="ns2:NZaDocumentTypeTaxHTField0" minOccurs="0"/>
                <xsd:element ref="ns2:TaxCatchAll" minOccurs="0"/>
                <xsd:element ref="ns2:TaxCatchAllLabel" minOccurs="0"/>
                <xsd:element ref="ns2:NZAKeywordsTaxHTField0" minOccurs="0"/>
                <xsd:element ref="ns2:NZaCode" minOccurs="0"/>
                <xsd:element ref="ns2:NZaSitenaam" minOccurs="0"/>
                <xsd:element ref="ns2:TaxKeywordTaxHTField" minOccurs="0"/>
                <xsd:element ref="ns3:Overlegdatum" minOccurs="0"/>
                <xsd:element ref="ns3:Hoofdonderwer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26298d-0d4d-4af7-92ce-0ab1d43f87ad" elementFormDefault="qualified">
    <xsd:import namespace="http://schemas.microsoft.com/office/2006/documentManagement/types"/>
    <xsd:import namespace="http://schemas.microsoft.com/office/infopath/2007/PartnerControls"/>
    <xsd:element name="NZaDocumentTypeTaxHTField0" ma:index="8" ma:taxonomy="true" ma:internalName="NZaDocumentTypeTaxHTField0" ma:taxonomyFieldName="NZaDocumentType" ma:displayName="Document type" ma:readOnly="false" ma:default="-1;#Memo|78ba084f-d3d0-4a7b-8705-51a954ccf820" ma:fieldId="{56b81d61-629f-4ad5-8d2c-3484250b19ad}" ma:sspId="62769a40-37e0-45cc-9869-824e861ba835" ma:termSetId="b01610fc-3b6f-48de-a7db-c93324c2be64"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c3314f24-623d-439a-aec8-bd6c4824a40f}" ma:internalName="TaxCatchAll" ma:readOnly="false" ma:showField="CatchAllData" ma:web="411d5e20-039d-4a82-903e-a2d2808f384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c3314f24-623d-439a-aec8-bd6c4824a40f}" ma:internalName="TaxCatchAllLabel" ma:readOnly="true" ma:showField="CatchAllDataLabel" ma:web="411d5e20-039d-4a82-903e-a2d2808f3848">
      <xsd:complexType>
        <xsd:complexContent>
          <xsd:extension base="dms:MultiChoiceLookup">
            <xsd:sequence>
              <xsd:element name="Value" type="dms:Lookup" maxOccurs="unbounded" minOccurs="0" nillable="true"/>
            </xsd:sequence>
          </xsd:extension>
        </xsd:complexContent>
      </xsd:complexType>
    </xsd:element>
    <xsd:element name="NZAKeywordsTaxHTField0" ma:index="12" ma:taxonomy="true" ma:internalName="NZAKeywordsTaxHTField0" ma:taxonomyFieldName="NZAKeywords" ma:displayName="NZa-zoekwoorden" ma:readOnly="false" ma:default="" ma:fieldId="{9868129a-d3c2-495c-9747-497060499561}" ma:taxonomyMulti="true" ma:sspId="62769a40-37e0-45cc-9869-824e861ba835" ma:termSetId="a235d4e6-58b3-49a9-b614-13ca25ac811d" ma:anchorId="00000000-0000-0000-0000-000000000000" ma:open="false" ma:isKeyword="false">
      <xsd:complexType>
        <xsd:sequence>
          <xsd:element ref="pc:Terms" minOccurs="0" maxOccurs="1"/>
        </xsd:sequence>
      </xsd:complexType>
    </xsd:element>
    <xsd:element name="NZaCode" ma:index="14" nillable="true" ma:displayName="Code" ma:internalName="NZaCode" ma:readOnly="false">
      <xsd:simpleType>
        <xsd:restriction base="dms:Text">
          <xsd:maxLength value="255"/>
        </xsd:restriction>
      </xsd:simpleType>
    </xsd:element>
    <xsd:element name="NZaSitenaam" ma:index="15" nillable="true" ma:displayName="Sitenaam" ma:default="Zorgprestatiemodel" ma:internalName="NZaSitenaam" ma:readOnly="false">
      <xsd:simpleType>
        <xsd:restriction base="dms:Text">
          <xsd:maxLength value="255"/>
        </xsd:restriction>
      </xsd:simpleType>
    </xsd:element>
    <xsd:element name="TaxKeywordTaxHTField" ma:index="16" nillable="true" ma:taxonomy="true" ma:internalName="TaxKeywordTaxHTField" ma:taxonomyFieldName="TaxKeyword" ma:displayName="Extra zoekwoorden" ma:readOnly="false" ma:fieldId="{23f27201-bee3-471e-b2e7-b64fd8b7ca38}" ma:taxonomyMulti="true" ma:sspId="62769a40-37e0-45cc-9869-824e861ba835"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0d49278-e46e-469c-96b3-0d29171f73a3" elementFormDefault="qualified">
    <xsd:import namespace="http://schemas.microsoft.com/office/2006/documentManagement/types"/>
    <xsd:import namespace="http://schemas.microsoft.com/office/infopath/2007/PartnerControls"/>
    <xsd:element name="Overlegdatum" ma:index="18" nillable="true" ma:displayName="Overlegdatum" ma:format="DateOnly" ma:internalName="Overlegdatum" ma:readOnly="false">
      <xsd:simpleType>
        <xsd:restriction base="dms:DateTime"/>
      </xsd:simpleType>
    </xsd:element>
    <xsd:element name="Hoofdonderwerp" ma:index="19" nillable="true" ma:displayName="Hoofdonderwerp" ma:default="Interne documenten projectgroep" ma:format="Dropdown" ma:internalName="Hoofdonderwerp" ma:readOnly="false">
      <xsd:simpleType>
        <xsd:restriction base="dms:Choice">
          <xsd:enumeration value="Achtergrond documenten"/>
          <xsd:enumeration value="Afstemming VWS"/>
          <xsd:enumeration value="Bestuurlijk commissie"/>
          <xsd:enumeration value="Communicatie"/>
          <xsd:enumeration value="Externe afstemming overig"/>
          <xsd:enumeration value="Fase 2: algemeen"/>
          <xsd:enumeration value="Fase 2: beleid"/>
          <xsd:enumeration value="Fase 2: kostprijzen"/>
          <xsd:enumeration value="Fase 2: productiviteit"/>
          <xsd:enumeration value="Fase 2: verblijf"/>
          <xsd:enumeration value="Fase 2: zorginhoud"/>
          <xsd:enumeration value="Interne documenten projectgroep"/>
          <xsd:enumeration value="NZa BO"/>
          <xsd:enumeration value="Programmateam"/>
          <xsd:enumeration value="Projectmanagement"/>
          <xsd:enumeration value="Tarieven 2022"/>
          <xsd:enumeration value="Werkgroep 1: Prestatielijst en Setting"/>
          <xsd:enumeration value="Werkgroep 2: Regelgeving"/>
          <xsd:enumeration value="Werkgroep 3: Aanvullende veldafspraken"/>
          <xsd:enumeration value="Werkgroep 4: Controle en verantwoording"/>
          <xsd:enumeration value="Werkgroep 5: Veldnorm niet-big beroepen"/>
          <xsd:enumeration value="Werkgroep 6: Implementatie"/>
          <xsd:enumeration value="Werkgroep 7: ICT"/>
          <xsd:enumeration value="Werkgroep 8: Zorgvraagtyperin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KeywordTaxHTField xmlns="7f26298d-0d4d-4af7-92ce-0ab1d43f87ad">
      <Terms xmlns="http://schemas.microsoft.com/office/infopath/2007/PartnerControls"/>
    </TaxKeywordTaxHTField>
    <Overlegdatum xmlns="80d49278-e46e-469c-96b3-0d29171f73a3" xsi:nil="true"/>
    <NZaSitenaam xmlns="7f26298d-0d4d-4af7-92ce-0ab1d43f87ad">Zorgprestatiemodel</NZaSitenaam>
    <NZaCode xmlns="7f26298d-0d4d-4af7-92ce-0ab1d43f87ad" xsi:nil="true"/>
    <NZaDocumentTypeTaxHTField0 xmlns="7f26298d-0d4d-4af7-92ce-0ab1d43f87ad">
      <Terms xmlns="http://schemas.microsoft.com/office/infopath/2007/PartnerControls">
        <TermInfo xmlns="http://schemas.microsoft.com/office/infopath/2007/PartnerControls">
          <TermName xmlns="http://schemas.microsoft.com/office/infopath/2007/PartnerControls">Spreadsheet</TermName>
          <TermId xmlns="http://schemas.microsoft.com/office/infopath/2007/PartnerControls">052b0116-d3a3-4b56-8b82-32a1e94cf144</TermId>
        </TermInfo>
      </Terms>
    </NZaDocumentTypeTaxHTField0>
    <NZAKeywordsTaxHTField0 xmlns="7f26298d-0d4d-4af7-92ce-0ab1d43f87ad">
      <Terms xmlns="http://schemas.microsoft.com/office/infopath/2007/PartnerControls">
        <TermInfo xmlns="http://schemas.microsoft.com/office/infopath/2007/PartnerControls">
          <TermName xmlns="http://schemas.microsoft.com/office/infopath/2007/PartnerControls">Geestelijke gezondheidszorg</TermName>
          <TermId xmlns="http://schemas.microsoft.com/office/infopath/2007/PartnerControls">e9edb618-4ff6-43f0-9c38-1cfc39721967</TermId>
        </TermInfo>
      </Terms>
    </NZAKeywordsTaxHTField0>
    <Hoofdonderwerp xmlns="80d49278-e46e-469c-96b3-0d29171f73a3">Interne documenten projectgroep</Hoofdonderwerp>
    <TaxCatchAll xmlns="7f26298d-0d4d-4af7-92ce-0ab1d43f87ad">
      <Value>3</Value>
      <Value>33</Value>
    </TaxCatchAll>
  </documentManagement>
</p:properties>
</file>

<file path=customXml/itemProps1.xml><?xml version="1.0" encoding="utf-8"?>
<ds:datastoreItem xmlns:ds="http://schemas.openxmlformats.org/officeDocument/2006/customXml" ds:itemID="{854EB16D-F33E-4010-BB62-0CD5DB323B4B}">
  <ds:schemaRefs>
    <ds:schemaRef ds:uri="http://schemas.microsoft.com/sharepoint/v3/contenttype/forms"/>
  </ds:schemaRefs>
</ds:datastoreItem>
</file>

<file path=customXml/itemProps2.xml><?xml version="1.0" encoding="utf-8"?>
<ds:datastoreItem xmlns:ds="http://schemas.openxmlformats.org/officeDocument/2006/customXml" ds:itemID="{CD54C71B-F1FE-4D1D-93F3-C887FAA0B10D}">
  <ds:schemaRefs>
    <ds:schemaRef ds:uri="Microsoft.SharePoint.Taxonomy.ContentTypeSync"/>
  </ds:schemaRefs>
</ds:datastoreItem>
</file>

<file path=customXml/itemProps3.xml><?xml version="1.0" encoding="utf-8"?>
<ds:datastoreItem xmlns:ds="http://schemas.openxmlformats.org/officeDocument/2006/customXml" ds:itemID="{D528CF1A-0E84-4CBC-B1D7-0F57A9710D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26298d-0d4d-4af7-92ce-0ab1d43f87ad"/>
    <ds:schemaRef ds:uri="80d49278-e46e-469c-96b3-0d29171f73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80ECA5D-8326-4951-A8FB-85C639752FFE}">
  <ds:schemaRefs>
    <ds:schemaRef ds:uri="http://schemas.openxmlformats.org/package/2006/metadata/core-properties"/>
    <ds:schemaRef ds:uri="http://purl.org/dc/term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80d49278-e46e-469c-96b3-0d29171f73a3"/>
    <ds:schemaRef ds:uri="7f26298d-0d4d-4af7-92ce-0ab1d43f87a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Contactgegevens &amp; instructie</vt:lpstr>
      <vt:lpstr>1a. Productie OFZ Ambulant 2019</vt:lpstr>
      <vt:lpstr>1b. Productie OFZ klinisch 2019</vt:lpstr>
      <vt:lpstr>1c. Productie TBS Ambulant 2019</vt:lpstr>
      <vt:lpstr>1d. Productie TBS klinisch 2019</vt:lpstr>
      <vt:lpstr>2a. Productie zpm OFZ (A)</vt:lpstr>
      <vt:lpstr>2b. Productie zpm TBS (A)</vt:lpstr>
      <vt:lpstr>VZ 0. Overzicht</vt:lpstr>
      <vt:lpstr>Indices</vt:lpstr>
    </vt:vector>
  </TitlesOfParts>
  <Company>Nederlandse Zorgautoriteit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Invulsjabloon Zorgprestatiemodel simulatie versie 20210611 definitief</dc:title>
  <dc:creator>Leenders, Max</dc:creator>
  <cp:lastModifiedBy>Bouman, Roland</cp:lastModifiedBy>
  <dcterms:created xsi:type="dcterms:W3CDTF">2021-05-28T07:34:15Z</dcterms:created>
  <dcterms:modified xsi:type="dcterms:W3CDTF">2021-10-20T11:04:04Z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0x01010089BF87867BB8444E97CDA015CAB0EF5500FC59DF4229B272499A70BAB2ABF8AF37</vt:lpwstr>
  </property>
  <property fmtid="{D5CDD505-2E9C-101B-9397-08002B2CF9AE}" pid="3" name="TaxKeyword">
    <vt:lpwstr/>
  </property>
  <property fmtid="{D5CDD505-2E9C-101B-9397-08002B2CF9AE}" pid="4" name="NZaDocumentType">
    <vt:lpwstr>33;#Spreadsheet|052b0116-d3a3-4b56-8b82-32a1e94cf144</vt:lpwstr>
  </property>
  <property fmtid="{D5CDD505-2E9C-101B-9397-08002B2CF9AE}" pid="5" name="NZAKeywords">
    <vt:lpwstr>3;#Geestelijke gezondheidszorg|e9edb618-4ff6-43f0-9c38-1cfc39721967</vt:lpwstr>
  </property>
  <property fmtid="{D5CDD505-2E9C-101B-9397-08002B2CF9AE}" pid="6" name="SharedWithUsers">
    <vt:lpwstr>39;#Luggenhorst, Vera;#19;#Pelgröm, Vincent;#41;#Eggink, Willem</vt:lpwstr>
  </property>
</Properties>
</file>